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170" tabRatio="947" activeTab="0"/>
  </bookViews>
  <sheets>
    <sheet name="Сибирский" sheetId="1" r:id="rId1"/>
  </sheets>
  <definedNames>
    <definedName name="Excel_BuiltIn_Print_Titles_1">#REF!,#REF!</definedName>
    <definedName name="Excel_BuiltIn_Print_Titles_10">#REF!,#REF!</definedName>
    <definedName name="Excel_BuiltIn_Print_Titles_12">#REF!,#REF!</definedName>
    <definedName name="Excel_BuiltIn_Print_Titles_13">#REF!,#REF!</definedName>
    <definedName name="Excel_BuiltIn_Print_Titles_2" localSheetId="0">'Сибирский'!$A:$C,'Сибирский'!$2:$2</definedName>
    <definedName name="Excel_BuiltIn_Print_Titles_2">#REF!,#REF!</definedName>
    <definedName name="Excel_BuiltIn_Print_Titles_3">#REF!,#REF!</definedName>
    <definedName name="Excel_BuiltIn_Print_Titles_4">#REF!,#REF!</definedName>
    <definedName name="Excel_BuiltIn_Print_Titles_5">#REF!,#REF!</definedName>
    <definedName name="Excel_BuiltIn_Print_Titles_6">#REF!,#REF!</definedName>
    <definedName name="Excel_BuiltIn_Print_Titles_7">#REF!,#REF!</definedName>
    <definedName name="Excel_BuiltIn_Print_Titles_8">#REF!,#REF!</definedName>
    <definedName name="Excel_BuiltIn_Print_Titles_9">#REF!,#REF!</definedName>
    <definedName name="_xlnm.Print_Titles" localSheetId="0">'Сибирский'!$A:$C,'Сибирский'!$2:$2</definedName>
    <definedName name="_xlnm.Print_Area" localSheetId="0">'Сибирский'!$A$1:$F$13</definedName>
  </definedNames>
  <calcPr fullCalcOnLoad="1"/>
</workbook>
</file>

<file path=xl/comments1.xml><?xml version="1.0" encoding="utf-8"?>
<comments xmlns="http://schemas.openxmlformats.org/spreadsheetml/2006/main">
  <authors>
    <author>Оплетаева К.В.</author>
  </authors>
  <commentList>
    <comment ref="C326" authorId="0">
      <text>
        <r>
          <rPr>
            <sz val="9"/>
            <rFont val="Tahoma"/>
            <family val="2"/>
          </rPr>
          <t>количество занимающихся по разным видам спорта/численность населения*100</t>
        </r>
      </text>
    </comment>
    <comment ref="D326" authorId="0">
      <text>
        <r>
          <rPr>
            <sz val="9"/>
            <rFont val="Tahoma"/>
            <family val="2"/>
          </rPr>
          <t>количество занимающихся по разным видам спорта/численность населения*100</t>
        </r>
      </text>
    </comment>
    <comment ref="E326" authorId="0">
      <text>
        <r>
          <rPr>
            <sz val="9"/>
            <rFont val="Tahoma"/>
            <family val="2"/>
          </rPr>
          <t>количество занимающихся по разным видам спорта/численность населения*100</t>
        </r>
      </text>
    </comment>
    <comment ref="F326" authorId="0">
      <text>
        <r>
          <rPr>
            <sz val="9"/>
            <rFont val="Tahoma"/>
            <family val="2"/>
          </rPr>
          <t>количество занимающихся по разным видам спорта/численность населения*100</t>
        </r>
      </text>
    </comment>
  </commentList>
</comments>
</file>

<file path=xl/sharedStrings.xml><?xml version="1.0" encoding="utf-8"?>
<sst xmlns="http://schemas.openxmlformats.org/spreadsheetml/2006/main" count="1855" uniqueCount="807">
  <si>
    <t>койко-мест</t>
  </si>
  <si>
    <t>койко-суток</t>
  </si>
  <si>
    <t>га</t>
  </si>
  <si>
    <t>Площадь, отведенная под места захоронения</t>
  </si>
  <si>
    <t xml:space="preserve">оптовая и розничная торговля, ремонт автотранспортных средств, бытовых изделий и предметов личного пользования </t>
  </si>
  <si>
    <t>голов</t>
  </si>
  <si>
    <t>ц/га</t>
  </si>
  <si>
    <t>Среднемесячная заработная плата лиц, замещающих выборные должности и должности муниципальной службы</t>
  </si>
  <si>
    <t>Количество встреч с избирателями</t>
  </si>
  <si>
    <t>ВСЕГО                                           по поселению</t>
  </si>
  <si>
    <t>торговая площадь</t>
  </si>
  <si>
    <t>мощность</t>
  </si>
  <si>
    <t>Овощехранилища</t>
  </si>
  <si>
    <t>тонн</t>
  </si>
  <si>
    <t>Холодильники</t>
  </si>
  <si>
    <t>Общетоварные склады</t>
  </si>
  <si>
    <t>Хлебопекарни</t>
  </si>
  <si>
    <t>Швейные мастерские</t>
  </si>
  <si>
    <t>Бани</t>
  </si>
  <si>
    <t>Обувные мастерские</t>
  </si>
  <si>
    <t>Предприятия по оказанию услуг фотографий</t>
  </si>
  <si>
    <t>Прочие предприятия по оказанию бытовых услуг</t>
  </si>
  <si>
    <t>м</t>
  </si>
  <si>
    <t>Единицы измерения</t>
  </si>
  <si>
    <t>человек</t>
  </si>
  <si>
    <t>Среднегодовая численность постоянно проживающего населения</t>
  </si>
  <si>
    <t>3-5</t>
  </si>
  <si>
    <t>8-13</t>
  </si>
  <si>
    <t>14-15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</si>
  <si>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</si>
  <si>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</si>
  <si>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</si>
  <si>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</si>
  <si>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</si>
  <si>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</si>
  <si>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</si>
  <si>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</si>
  <si>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</si>
  <si>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</si>
  <si>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лет и старше</t>
  </si>
  <si>
    <t>%</t>
  </si>
  <si>
    <t>единиц</t>
  </si>
  <si>
    <t xml:space="preserve">в них детей </t>
  </si>
  <si>
    <t>- прибыло</t>
  </si>
  <si>
    <t>- выбыло</t>
  </si>
  <si>
    <t>- родилось</t>
  </si>
  <si>
    <t>Экономически активное население (ЭАН)</t>
  </si>
  <si>
    <t>добыча полезных ископаемых</t>
  </si>
  <si>
    <t>производство и распределение электроэнергии, газа и воды</t>
  </si>
  <si>
    <t>лесное хозяйство и предоставление услуг в этой области</t>
  </si>
  <si>
    <t>транспорт и связь</t>
  </si>
  <si>
    <t>строительство</t>
  </si>
  <si>
    <t xml:space="preserve">сельское хозяйство, охота и предоставление услуг в этих областях </t>
  </si>
  <si>
    <t>оптовая и розничная торговля  и общественное питание</t>
  </si>
  <si>
    <t>деятельность, связанная с использованием вычислительной техники и информационных технологий</t>
  </si>
  <si>
    <t>здравоохранение, и предоставление  социальных услуг</t>
  </si>
  <si>
    <t>образование</t>
  </si>
  <si>
    <t>деятельность по организации отдыха и развлечений, культуры и спорта</t>
  </si>
  <si>
    <t>государственное управление и обеспечение военной обязанности; обязательное социальное обеспечение</t>
  </si>
  <si>
    <t>финансовая деятельность</t>
  </si>
  <si>
    <t>деятельность общественных объединений</t>
  </si>
  <si>
    <t>рублей</t>
  </si>
  <si>
    <t>тыс.руб</t>
  </si>
  <si>
    <t>Доходы от продажи материальных и нематериальных активов (00011400000000000000)</t>
  </si>
  <si>
    <t>Административные платежи и сборы (00011500000000000000)</t>
  </si>
  <si>
    <t>Штрафы, санкции, возмещение ущерба (00011600000000000000)</t>
  </si>
  <si>
    <t>Прочие неналоговые доходы (00011700000000000000)</t>
  </si>
  <si>
    <t>Расходы бюджета</t>
  </si>
  <si>
    <t>Общегосударственные вопросы (0100)</t>
  </si>
  <si>
    <t>Национальная оборона (0200)</t>
  </si>
  <si>
    <t>Жилищно-коммунальное хозяйство (0500)</t>
  </si>
  <si>
    <t>Образование (0700)</t>
  </si>
  <si>
    <t>мест</t>
  </si>
  <si>
    <t>Национальная экономика (0400)</t>
  </si>
  <si>
    <t>Несанкционированные свалки</t>
  </si>
  <si>
    <t>Население, имеющее образование в возрасте 15 лет и старше</t>
  </si>
  <si>
    <t xml:space="preserve">Уровень образования населения в возрасте 15 лет и старше </t>
  </si>
  <si>
    <t xml:space="preserve">Наличие речного транспорта </t>
  </si>
  <si>
    <t xml:space="preserve">- умерло </t>
  </si>
  <si>
    <t>Налоговые доходы</t>
  </si>
  <si>
    <t>наличие кресел</t>
  </si>
  <si>
    <t>Численность постоянно зарегистрированного населения на конец года</t>
  </si>
  <si>
    <t>Количество зарегистрированных браков</t>
  </si>
  <si>
    <t>Количество зарегистрированных разводов</t>
  </si>
  <si>
    <t>Доходы бюджета</t>
  </si>
  <si>
    <t>Стоимость муниципального имущества всего, в т.ч:</t>
  </si>
  <si>
    <t>Парикмахерские</t>
  </si>
  <si>
    <t>Озеленение территории</t>
  </si>
  <si>
    <t>Прочие</t>
  </si>
  <si>
    <t>площадь</t>
  </si>
  <si>
    <t xml:space="preserve">Численность постоянно проживающего населения моложе трудоспособного возраста </t>
  </si>
  <si>
    <t>Численность постоянно проживающего населения  трудоспособного возраста</t>
  </si>
  <si>
    <t>Численность постоянно проживающего населения старше трудоспособного возраста</t>
  </si>
  <si>
    <t>доля жителей моложе трудоспособного возраста</t>
  </si>
  <si>
    <t>доля жителей трудоспособного возраста.</t>
  </si>
  <si>
    <t>доля жителей старше трудоспособного возраста</t>
  </si>
  <si>
    <t>Мужчины моложе трудоспособного возраста</t>
  </si>
  <si>
    <t>Мужчины трудоспособного возраста</t>
  </si>
  <si>
    <t>Женщины моложе трудоспособного возраста</t>
  </si>
  <si>
    <t>Женщины трудоспособного возраста</t>
  </si>
  <si>
    <t>Женщины cстарше трудоспособного возраста</t>
  </si>
  <si>
    <t>- работающие пенсионеры</t>
  </si>
  <si>
    <t>- неработающие пенсионеры</t>
  </si>
  <si>
    <t>- высшее</t>
  </si>
  <si>
    <t>- незаконченное высшее</t>
  </si>
  <si>
    <t>- среднее профессиональное</t>
  </si>
  <si>
    <t>- среднее общее</t>
  </si>
  <si>
    <t>- неполное среднее</t>
  </si>
  <si>
    <t>- начальное</t>
  </si>
  <si>
    <t>Количество семей</t>
  </si>
  <si>
    <t xml:space="preserve">Количество многодетных семей </t>
  </si>
  <si>
    <t>- ханты</t>
  </si>
  <si>
    <t>- манси</t>
  </si>
  <si>
    <t>- эвенки</t>
  </si>
  <si>
    <t>- другие</t>
  </si>
  <si>
    <t>Естественный  прирост населения(+,-)</t>
  </si>
  <si>
    <t xml:space="preserve">Показатель материнской смертности </t>
  </si>
  <si>
    <t>случаи</t>
  </si>
  <si>
    <t xml:space="preserve">прочие виды деятельности </t>
  </si>
  <si>
    <t xml:space="preserve">Неналоговые доходы </t>
  </si>
  <si>
    <t>Безвозмездные поступления от других бюджетов бюджетной системы (00020200000000000000)</t>
  </si>
  <si>
    <t>Охрана окружающей среды (0605)</t>
  </si>
  <si>
    <t xml:space="preserve">Переходящее сальдо денежных средств прошлых лет на начало года </t>
  </si>
  <si>
    <t>Движимого имущества</t>
  </si>
  <si>
    <t>- жилой фонд</t>
  </si>
  <si>
    <t>- дороги</t>
  </si>
  <si>
    <t>Дома быта</t>
  </si>
  <si>
    <t>доля ветхого и аварийного жилья в общем жилом фонде</t>
  </si>
  <si>
    <t>Количество складов для жидкого топлива</t>
  </si>
  <si>
    <t>объем хранения</t>
  </si>
  <si>
    <t>Количество хранилищ для твердого топлива</t>
  </si>
  <si>
    <t>Содержание вертолетных площадок</t>
  </si>
  <si>
    <t>Содержание водных объектов (причалов, береговой линии)</t>
  </si>
  <si>
    <t>Поголовье лошадей</t>
  </si>
  <si>
    <t>I.ОБЩИЕ СВЕДЕНИЯ</t>
  </si>
  <si>
    <t xml:space="preserve"> Земли, находящиеся в черте поселений, из них:</t>
  </si>
  <si>
    <t>- жилые</t>
  </si>
  <si>
    <t>- общественно-деловые</t>
  </si>
  <si>
    <t>- производственные</t>
  </si>
  <si>
    <t>- инженерные и транспортные инфраструктуры</t>
  </si>
  <si>
    <t>- рекреационные</t>
  </si>
  <si>
    <t>- сельскохозяйственные</t>
  </si>
  <si>
    <t>- иные территориальные зоны, находящиеся в черте поселения</t>
  </si>
  <si>
    <t>Прочие земли сельского поселения, находящиеся в административных границах территории (межселенная территория)</t>
  </si>
  <si>
    <t>тыс. тонн</t>
  </si>
  <si>
    <t>Мужчины старше трудоспособного возраста</t>
  </si>
  <si>
    <t>- ненцы</t>
  </si>
  <si>
    <t>Автомобильных дорог</t>
  </si>
  <si>
    <t>Теплоснабжение</t>
  </si>
  <si>
    <t>Количество котлов</t>
  </si>
  <si>
    <t>мощность котлов</t>
  </si>
  <si>
    <t>Гкал\час</t>
  </si>
  <si>
    <t>км</t>
  </si>
  <si>
    <t>Здравоохранение (0900)</t>
  </si>
  <si>
    <t>Миграционный прирост населения</t>
  </si>
  <si>
    <t xml:space="preserve">Сумма выплат пенсий </t>
  </si>
  <si>
    <t>Возврат остатков субсидий, субвенций и иных межбюджетных трансфертов (0002190500000000151)</t>
  </si>
  <si>
    <t>Национальная безопасность и правоохранительная деятельность (0300)</t>
  </si>
  <si>
    <t>Культура и кинематография (0800)</t>
  </si>
  <si>
    <t>Социальная политика (1000)</t>
  </si>
  <si>
    <t>Межбюджетные трансферты общего характера бюджетам субъектов РФ и муниципальных образований (1400)</t>
  </si>
  <si>
    <t>Физическая культура (1100)</t>
  </si>
  <si>
    <t>Превышение доходов над расходами (профицит «+»), расходов над доходами (дефицит «-»)</t>
  </si>
  <si>
    <t>тыс. рублей</t>
  </si>
  <si>
    <t>тыс. руб</t>
  </si>
  <si>
    <t>при школах</t>
  </si>
  <si>
    <t>участникам Великой Отечественной Войны</t>
  </si>
  <si>
    <t>героям гражданской войны</t>
  </si>
  <si>
    <t xml:space="preserve">сумма средств, выделенных на содержание, ремонт и реставрацию из местного бюджета </t>
  </si>
  <si>
    <t>церковь</t>
  </si>
  <si>
    <t>храм</t>
  </si>
  <si>
    <t>мечеть</t>
  </si>
  <si>
    <t>2. ЧИСЛЕННОСТЬ НАСЕЛЕНИЯ, ДЕМОГРАФИЧЕСКАЯ   ХАРАКТЕРИСТИКА</t>
  </si>
  <si>
    <t>3.  РЫНОК ТРУДА</t>
  </si>
  <si>
    <t>4. УРОВЕНЬ ЖИЗНИ НАСЕЛЕНИЯ</t>
  </si>
  <si>
    <t>5. ФИНАНСЫ</t>
  </si>
  <si>
    <t>6. МУНИЦИПАЛЬНОЕ ИМУЩЕСТВО</t>
  </si>
  <si>
    <t>9. ОБЕСПЕЧЕНИЕ НАСЕЛЕНИЯ УСЛУГАМИ ТОРГОВЛИ, ОБЩЕСТВЕННОГО ПИТАНИЯ И БЫТОВОГО ОБСЛУЖИВАНИЯ</t>
  </si>
  <si>
    <t>кв. м</t>
  </si>
  <si>
    <t>Сельский библиотечный фонд (объём)</t>
  </si>
  <si>
    <t>Число книговыдач в год</t>
  </si>
  <si>
    <t>Количество читателей (абонентов) на конец года</t>
  </si>
  <si>
    <t>Дома культуры</t>
  </si>
  <si>
    <t>занимаемая площадь</t>
  </si>
  <si>
    <t>мощность (по проекту)</t>
  </si>
  <si>
    <t>Клубные учреждения</t>
  </si>
  <si>
    <t xml:space="preserve">Число мероприятий проводимых во всех учреждениях культуры всего </t>
  </si>
  <si>
    <t>для детей</t>
  </si>
  <si>
    <t>детей</t>
  </si>
  <si>
    <t>Количество видеоустановок</t>
  </si>
  <si>
    <t>Количество киноустановок</t>
  </si>
  <si>
    <t>число посещений</t>
  </si>
  <si>
    <t>число киносеансов</t>
  </si>
  <si>
    <t>продовольственных товаров</t>
  </si>
  <si>
    <t>смешанных товаров</t>
  </si>
  <si>
    <t>муниципальные</t>
  </si>
  <si>
    <t>частные</t>
  </si>
  <si>
    <t>потребкооперация</t>
  </si>
  <si>
    <t>Предприятия общественного питания</t>
  </si>
  <si>
    <t>Общедоступная сеть</t>
  </si>
  <si>
    <t>столовые</t>
  </si>
  <si>
    <t>буфеты, буфеты при магазинах, закусочные</t>
  </si>
  <si>
    <t>рестораны, кафе, бары</t>
  </si>
  <si>
    <t xml:space="preserve">Закрытая сеть </t>
  </si>
  <si>
    <t>столовые при школах</t>
  </si>
  <si>
    <t>буфеты при школах</t>
  </si>
  <si>
    <t>куб. м</t>
  </si>
  <si>
    <t>кг/сутки</t>
  </si>
  <si>
    <t>кг. сухого белья / смену</t>
  </si>
  <si>
    <t>Предприятия по оказанию ритуальных услуг</t>
  </si>
  <si>
    <t xml:space="preserve">Наличие банкоматов </t>
  </si>
  <si>
    <t xml:space="preserve">10. СОДЕРЖАНИЕ И ИСПОЛЬЗОВАНИЕ ЖИЛОГО ФОНДА И НЕЖИЛЫХ ПОМЕЩЕНИЙ </t>
  </si>
  <si>
    <t xml:space="preserve">граждан </t>
  </si>
  <si>
    <t>юридических лиц</t>
  </si>
  <si>
    <t>Муниципальной формы собственности</t>
  </si>
  <si>
    <t>Многоквартирные дома</t>
  </si>
  <si>
    <t>число жилых квартир в многоквартирных домах</t>
  </si>
  <si>
    <t>общая площадь квартир в многоквартирных домах</t>
  </si>
  <si>
    <t>число проживающих на конец года</t>
  </si>
  <si>
    <t>Жилые дома – индивидуально-определенные здания</t>
  </si>
  <si>
    <t>общая площадь квартир в (индивидуально-определенных зданиях)</t>
  </si>
  <si>
    <t>количество квартир</t>
  </si>
  <si>
    <t>Количество семей, получивших жилищные субсидии на строительство жилья</t>
  </si>
  <si>
    <t xml:space="preserve">перевод в нежилой фонд </t>
  </si>
  <si>
    <t>Обеспеченность жильем в среднем на 1 проживающего жителя на конец года</t>
  </si>
  <si>
    <t>водопроводом</t>
  </si>
  <si>
    <t>- в том числе централизованным</t>
  </si>
  <si>
    <t>канализацией</t>
  </si>
  <si>
    <t>- в том числе централизованной</t>
  </si>
  <si>
    <t>ваннами (душем)</t>
  </si>
  <si>
    <t>горячим водоснабжением</t>
  </si>
  <si>
    <t xml:space="preserve">напольными электроплитами </t>
  </si>
  <si>
    <t xml:space="preserve">подвоз воды автомобильным транспортом </t>
  </si>
  <si>
    <t xml:space="preserve">Общая площадь муниципального нежилого фонда на конец года </t>
  </si>
  <si>
    <t>Число семей, состоящих в очереди на получение жилья, на конец года</t>
  </si>
  <si>
    <t xml:space="preserve">молодые семьи </t>
  </si>
  <si>
    <t xml:space="preserve">многодетные семьи </t>
  </si>
  <si>
    <t>10.1. ЖИЛОЙ ФОНД</t>
  </si>
  <si>
    <t>10.2. Организация, содержание и развитие предприятий энерго-, газо-, тепло-, водоснабжения и канализации</t>
  </si>
  <si>
    <t>Водопроводы</t>
  </si>
  <si>
    <t xml:space="preserve">требующих замены </t>
  </si>
  <si>
    <t>тыс. куб. м</t>
  </si>
  <si>
    <t>населению</t>
  </si>
  <si>
    <t>Водоочистные сооружения</t>
  </si>
  <si>
    <t>куб. м / сутки</t>
  </si>
  <si>
    <t>Канализация</t>
  </si>
  <si>
    <t>Протяженность ливневой канализации</t>
  </si>
  <si>
    <t>Наличие канализационных очистных сооружений</t>
  </si>
  <si>
    <t xml:space="preserve">установленная пропускная способность очистных сооружений </t>
  </si>
  <si>
    <t>населения</t>
  </si>
  <si>
    <t>куб.м</t>
  </si>
  <si>
    <t>промышленных предприятий</t>
  </si>
  <si>
    <t>прочих организаций</t>
  </si>
  <si>
    <t>Пропущено сточных вод через очистные сооружения - всего</t>
  </si>
  <si>
    <t>недостаточно очищенной</t>
  </si>
  <si>
    <t>Газоснабжение</t>
  </si>
  <si>
    <t>Наружные газопроводы, обслуживаемые ГРО</t>
  </si>
  <si>
    <t xml:space="preserve"> по назначению:</t>
  </si>
  <si>
    <t>- распределительные</t>
  </si>
  <si>
    <t xml:space="preserve"> из них межпоселковые</t>
  </si>
  <si>
    <t>сетевым газом</t>
  </si>
  <si>
    <t xml:space="preserve">Объем реализации сжиженного газа, в том числе: </t>
  </si>
  <si>
    <t>- промышленность</t>
  </si>
  <si>
    <t>- коммунально-бытовые потребители</t>
  </si>
  <si>
    <t>- население</t>
  </si>
  <si>
    <t xml:space="preserve">       из них в баллонах</t>
  </si>
  <si>
    <t>- заправка автотранспорта</t>
  </si>
  <si>
    <t>- прочие нужды</t>
  </si>
  <si>
    <t>- транзит</t>
  </si>
  <si>
    <t>- до конечных потребителей, из них:</t>
  </si>
  <si>
    <t xml:space="preserve">                промышленным предприятиям</t>
  </si>
  <si>
    <t xml:space="preserve">                коммунально-бытовым предприятиям</t>
  </si>
  <si>
    <t xml:space="preserve">                населению</t>
  </si>
  <si>
    <t>угле</t>
  </si>
  <si>
    <t>газу</t>
  </si>
  <si>
    <t>электроэнергии</t>
  </si>
  <si>
    <t>другие виды топлива (щепа)</t>
  </si>
  <si>
    <t>Количество котельных, оснащенных приборами учета тепла</t>
  </si>
  <si>
    <t>Протяженность труб из пенополиуретана (ППУ)</t>
  </si>
  <si>
    <t>Гкал</t>
  </si>
  <si>
    <t>прочим потребителям</t>
  </si>
  <si>
    <t>населению на коммунально-бытовые нужды</t>
  </si>
  <si>
    <t>10.3. Гостиницы</t>
  </si>
  <si>
    <t>Гостиницы</t>
  </si>
  <si>
    <t xml:space="preserve">единовременная вместимость </t>
  </si>
  <si>
    <t>предоставлено койко-суток за год</t>
  </si>
  <si>
    <t xml:space="preserve">Объем платных услуг, предоставленных населению </t>
  </si>
  <si>
    <t>10.4. Организация снабжения населения и муниципальных учреждений топливом</t>
  </si>
  <si>
    <t>высажено кустов и деревьев</t>
  </si>
  <si>
    <t>высажено цветов</t>
  </si>
  <si>
    <t>снос ветхий строений</t>
  </si>
  <si>
    <t>отремонтировано детских и спортивных площадок</t>
  </si>
  <si>
    <t>мусоровозов</t>
  </si>
  <si>
    <t>ассенизационных машин</t>
  </si>
  <si>
    <t>машин для уличной уборки</t>
  </si>
  <si>
    <t>11. БЛАГОУСТРОЙСТВО И ОЗЕЛЕНЕНИЕ ТЕРРИТОРИИ</t>
  </si>
  <si>
    <t>12. ОРГАНИЗАЦИЯ УТИЛИЗАЦИЯ И ПЕРЕРАБОТКИ БЫТОВЫХ ОТХОДОВ</t>
  </si>
  <si>
    <t>Полигоны твердых бытовых отходов</t>
  </si>
  <si>
    <t xml:space="preserve">площадь </t>
  </si>
  <si>
    <t>проектная вместимость полигона</t>
  </si>
  <si>
    <t>проектная вместимость свалки</t>
  </si>
  <si>
    <t>Вывезено за год предприятиями УЖКХ</t>
  </si>
  <si>
    <t>твердых бытовых отходов</t>
  </si>
  <si>
    <t>жидких бытовых отходов</t>
  </si>
  <si>
    <t xml:space="preserve">снега </t>
  </si>
  <si>
    <t>прочего груза</t>
  </si>
  <si>
    <t>13. ОРГАНИЗАЦИЯ РИТУАЛЬНЫХ УСЛУГ И СОДЕРЖАНИЕ МЕСТ ЗАХОРОНЕНИЯ</t>
  </si>
  <si>
    <t>муниципальные предприятия</t>
  </si>
  <si>
    <t>тыс. кв. м</t>
  </si>
  <si>
    <t>Содержание мест захоронения</t>
  </si>
  <si>
    <t>14. ТРАНСПОРТ, ДОРОГИ ,СВЯЗЬ</t>
  </si>
  <si>
    <t>индивидуальных владельцев</t>
  </si>
  <si>
    <t xml:space="preserve">муниципальной собственности </t>
  </si>
  <si>
    <t>другой собственности (предприятий, организаций)</t>
  </si>
  <si>
    <t>федерального значения</t>
  </si>
  <si>
    <t>регионального значения</t>
  </si>
  <si>
    <t>Протяженность грунтовых дорог</t>
  </si>
  <si>
    <t>протяженность мостового перехода</t>
  </si>
  <si>
    <t>Отделения почтовой связи</t>
  </si>
  <si>
    <t>15. ОСНОВНЫЕ ПОКАЗАТЕЛИ КАПИТАЛЬНОГО СТРОИТЕЛЬСТВА И РЕМОНТА</t>
  </si>
  <si>
    <t>Объектов общественного питания</t>
  </si>
  <si>
    <t xml:space="preserve">Объектов торговли </t>
  </si>
  <si>
    <t>Объектов бытового обслуживания населения</t>
  </si>
  <si>
    <t>дома быта</t>
  </si>
  <si>
    <t>бани</t>
  </si>
  <si>
    <t>прочие</t>
  </si>
  <si>
    <t>Объектов коммунального хозяйства</t>
  </si>
  <si>
    <t>водопроводные сети</t>
  </si>
  <si>
    <t>канализационные сети</t>
  </si>
  <si>
    <t>тепловые сети</t>
  </si>
  <si>
    <t>газовые сети</t>
  </si>
  <si>
    <t xml:space="preserve">газифицировано квартир </t>
  </si>
  <si>
    <t>котельные</t>
  </si>
  <si>
    <t>Гкал. час</t>
  </si>
  <si>
    <t>канализационные очистные сооружения</t>
  </si>
  <si>
    <t>полигоны твердых бытовых отходов</t>
  </si>
  <si>
    <t>проектная вместимость полигонов</t>
  </si>
  <si>
    <t xml:space="preserve">водозаборные очистные сооружения </t>
  </si>
  <si>
    <t>проектная мощность</t>
  </si>
  <si>
    <t>тыс. скотомест</t>
  </si>
  <si>
    <t>обрабатывающие производства (хлеб, лес, товарно-пищевая, рыбная продукция)</t>
  </si>
  <si>
    <t>сельское хозяйство</t>
  </si>
  <si>
    <t>Оборот субъектов малого предпринимательства</t>
  </si>
  <si>
    <t>Численность граждан (физических лиц), занимающихся индивидуальной предпринимательской деятельностью</t>
  </si>
  <si>
    <t>Число занятых (работающих) у граждан, занимающихся индивидуальной предпринимательской деятельностью</t>
  </si>
  <si>
    <t>17. СЕЛЬСКОЕ ХОЗЯЙСТВО</t>
  </si>
  <si>
    <t>17.1. Хозяйства всех категорий</t>
  </si>
  <si>
    <t>крестьянско-фермерские хозяйства</t>
  </si>
  <si>
    <t>сельскохозяйственные предприятия</t>
  </si>
  <si>
    <t xml:space="preserve">Площадь сельскохозяйственных угодий </t>
  </si>
  <si>
    <t>картофель</t>
  </si>
  <si>
    <t>овощи (открытого и закрытого грунта)</t>
  </si>
  <si>
    <t>Урожайность в хозяйствах всех категорий</t>
  </si>
  <si>
    <t>ц\га</t>
  </si>
  <si>
    <t xml:space="preserve">Поголовье свиней </t>
  </si>
  <si>
    <t>Поголовье птицы</t>
  </si>
  <si>
    <t>Поголовье кроликов</t>
  </si>
  <si>
    <t>Произведено продукции в хозяйствах всех категорий</t>
  </si>
  <si>
    <t xml:space="preserve">мясо скота и птицы в живом весе </t>
  </si>
  <si>
    <t>молоко</t>
  </si>
  <si>
    <t>яйца</t>
  </si>
  <si>
    <t>тыс. шт.</t>
  </si>
  <si>
    <t>трактора</t>
  </si>
  <si>
    <t>грузовые автомобили</t>
  </si>
  <si>
    <t>другая уборочная техника</t>
  </si>
  <si>
    <t>маточное поголовье</t>
  </si>
  <si>
    <t>Поголовье оленей</t>
  </si>
  <si>
    <t xml:space="preserve"> мясо скота и птицы в живом весе </t>
  </si>
  <si>
    <t>тыс. шт</t>
  </si>
  <si>
    <t>Объем выданных субсидий на содержание маточного поголовья скота населением</t>
  </si>
  <si>
    <t>18. Традиционные виды деятельности</t>
  </si>
  <si>
    <t>Национальные общины, предприятия, занимающиеся традиционными видами деятельности</t>
  </si>
  <si>
    <t>в них количество работающих</t>
  </si>
  <si>
    <t>Вылов рыбы</t>
  </si>
  <si>
    <t>грибов</t>
  </si>
  <si>
    <t>ягод</t>
  </si>
  <si>
    <t>орехов</t>
  </si>
  <si>
    <t>Родовые угодья</t>
  </si>
  <si>
    <t xml:space="preserve">количество человек, постоянно приживающих на родовых угодьях </t>
  </si>
  <si>
    <t>21. ПОВЫШЕНИЕ ЭФФЕКТИВНОСТИ МУНИЦИПАЛЬНОЙ СЛУЖБЫ</t>
  </si>
  <si>
    <t xml:space="preserve">Численность работников органов местного самоуправления, всего </t>
  </si>
  <si>
    <t>в том числе муниципальных служащих</t>
  </si>
  <si>
    <t>Расходы на содержание органов местного самоуправления</t>
  </si>
  <si>
    <t xml:space="preserve">Уровень образования работников органов местного самоуправления </t>
  </si>
  <si>
    <t>начальное</t>
  </si>
  <si>
    <t>среднее или среднее специальное</t>
  </si>
  <si>
    <t xml:space="preserve">высшее </t>
  </si>
  <si>
    <t>Количество выступлений в средствах массовой информации</t>
  </si>
  <si>
    <t>Количество публикаций в средствах массовой информации</t>
  </si>
  <si>
    <t>Количество обращений граждан в органы местного самоуправления всего, в том числе</t>
  </si>
  <si>
    <t>письменных</t>
  </si>
  <si>
    <t>на личных приемах</t>
  </si>
  <si>
    <t>22. ДЕЯТЕЛЬНОСТЬ ГЛАВ</t>
  </si>
  <si>
    <t>единовременная пропускная способность</t>
  </si>
  <si>
    <t>Лыжная база</t>
  </si>
  <si>
    <t xml:space="preserve"> единовременная пропускная способность</t>
  </si>
  <si>
    <t>Плоскостные спортивные сооружения с учетом школьных спортивных площадок</t>
  </si>
  <si>
    <t>Баскетбольные площадки</t>
  </si>
  <si>
    <t>Волейбольные площадки</t>
  </si>
  <si>
    <t>Футбольное поле</t>
  </si>
  <si>
    <t>Футбольное поле для мини футбола</t>
  </si>
  <si>
    <t>Хоккейный корт</t>
  </si>
  <si>
    <t>Другие спортивные сооружения</t>
  </si>
  <si>
    <t>гимнастические комнаты</t>
  </si>
  <si>
    <t>Количество секций во всех спортивных учреждениях (с учетом школ)</t>
  </si>
  <si>
    <t xml:space="preserve">Охват населения разными видами спорта от общей численности населения </t>
  </si>
  <si>
    <t>высшее образование</t>
  </si>
  <si>
    <t>среднее специальное образование</t>
  </si>
  <si>
    <t>штатных</t>
  </si>
  <si>
    <t>начальные школы</t>
  </si>
  <si>
    <t>основные школы</t>
  </si>
  <si>
    <t>средние (полные) школы</t>
  </si>
  <si>
    <t>мощность пришкольных интернатов</t>
  </si>
  <si>
    <t>Количество классов</t>
  </si>
  <si>
    <t>Количество групп продленного дня</t>
  </si>
  <si>
    <t>дети с ограниченными возможностями здоровья</t>
  </si>
  <si>
    <t>количество учащихся, занимающиеся во вторую смену</t>
  </si>
  <si>
    <t>Число учителей общеобразовательных школ</t>
  </si>
  <si>
    <t xml:space="preserve">численность преподавателей </t>
  </si>
  <si>
    <t>Количество общеобразовательных учреждений, находящихся в ветхом и аварийном состоянии</t>
  </si>
  <si>
    <t>Количество общеобразовательных учреждений, подключенных к сети Интернет</t>
  </si>
  <si>
    <t>Показатели качества обучения за учебный год без учета учебно-консультационных пунктов, коррекционных школ</t>
  </si>
  <si>
    <t>количество выпускников закончивших школу с золотой медалью</t>
  </si>
  <si>
    <t>количество выпускников закончивших школу с серебряной медалью</t>
  </si>
  <si>
    <t>томов</t>
  </si>
  <si>
    <t>учебники</t>
  </si>
  <si>
    <t>Детские подростковые центры (ДПЦ)</t>
  </si>
  <si>
    <t>мощность по проекту</t>
  </si>
  <si>
    <t xml:space="preserve">численность учащихся </t>
  </si>
  <si>
    <t>количество кружков</t>
  </si>
  <si>
    <t>количество детей посещающих кружки</t>
  </si>
  <si>
    <t>Досуговая деятельность детей в общеобразовательных учреждениях, без учета детских подростковых центров (ДПЦ)</t>
  </si>
  <si>
    <t>количество факультативов</t>
  </si>
  <si>
    <t>количество детей, посещающих факультативы</t>
  </si>
  <si>
    <t>Учебно-консультационные пункты при дневных общеобразовательных учреждениях</t>
  </si>
  <si>
    <t>количество учащихся</t>
  </si>
  <si>
    <t>Дошкольные общеобразовательные учреждения</t>
  </si>
  <si>
    <t>численность детей, посещающих дошкольные образовательные учреждения на конец отчетного года</t>
  </si>
  <si>
    <t xml:space="preserve">списочная численность педагогических работников </t>
  </si>
  <si>
    <t>школы, ДПЦ</t>
  </si>
  <si>
    <t>дошкольные образовательные учреждения (родительская плата)</t>
  </si>
  <si>
    <t>воспитателя</t>
  </si>
  <si>
    <t>учителя</t>
  </si>
  <si>
    <t>педагога дополнительного образования</t>
  </si>
  <si>
    <t>Больницы</t>
  </si>
  <si>
    <t>коек</t>
  </si>
  <si>
    <t>инвалиды, участники и приравненные к инвалидам ВОВ</t>
  </si>
  <si>
    <t>ветераны боевых действий (Чечня, Афганистан и др.)</t>
  </si>
  <si>
    <t>вдовы погибших (умерших) участников ВОВ, родители погибших военнослужащих</t>
  </si>
  <si>
    <t>участники трудового фронта</t>
  </si>
  <si>
    <t>участники ликвидации и пострадавшие от радиации ЧАЭС</t>
  </si>
  <si>
    <t>инвалиды I группы</t>
  </si>
  <si>
    <t>инвалиды II группы</t>
  </si>
  <si>
    <t>инвалиды III группы</t>
  </si>
  <si>
    <t>инвалиды с детства</t>
  </si>
  <si>
    <t>лица, пострадавшие от политических репрессий, реабилитированные</t>
  </si>
  <si>
    <t>ветераны труда РФ и приравненные к ним</t>
  </si>
  <si>
    <t>ветераны труда ХМАО-Югры и приравненные к ним</t>
  </si>
  <si>
    <t>количество семей утерявших кормильца</t>
  </si>
  <si>
    <t>малоимущие семьи с доходом ниже прожиточного минимума (установленного в регионе)</t>
  </si>
  <si>
    <t>в них человек</t>
  </si>
  <si>
    <t>прочие категории лиц, получившие социальную помощь в органах социальной защиты</t>
  </si>
  <si>
    <t>число детей-сирот и детей, оставшихся без попечения родителей состоящих на учете</t>
  </si>
  <si>
    <t>число опекунов, попечителей</t>
  </si>
  <si>
    <t>число детей находящихся под опекой</t>
  </si>
  <si>
    <t>число усыновителей (удочерителей)</t>
  </si>
  <si>
    <t xml:space="preserve">число усыновленных детей </t>
  </si>
  <si>
    <t>число приемных родителей, получающие оплату по договорам гражданско-правового характера</t>
  </si>
  <si>
    <t>число опекаемых, воспитываемых в приемных семьях</t>
  </si>
  <si>
    <t>Число граждан, являющиеся носителями льгот по оплате жилья и коммунальных услуг</t>
  </si>
  <si>
    <t xml:space="preserve">в них человек </t>
  </si>
  <si>
    <t>численность семей с детьми в возрасте до 16 лет (на учащегося общеобразовательного учреждения – до окончания им обучения, но не более чем до достижения возраста 18 лет), получающих ежемесячное социальное пособие</t>
  </si>
  <si>
    <t>п. Сибирский</t>
  </si>
  <si>
    <t>с. Батово</t>
  </si>
  <si>
    <t>с. Реполово</t>
  </si>
  <si>
    <t>7.1 Культура</t>
  </si>
  <si>
    <t>Музыкальные школы (головное предприятие)</t>
  </si>
  <si>
    <t>учащихся на начало учебного года</t>
  </si>
  <si>
    <t>тыс.руб.</t>
  </si>
  <si>
    <t>7.2 Физическая культура и спорт</t>
  </si>
  <si>
    <t>7.3 Образование</t>
  </si>
  <si>
    <t>8. ОБЕСПЕЧЕНИЕ СОЦИАЛЬНОЙ ПОДДЕРЖКИ И ЗАНЯТОСТИ НАСЕЛЕНИЯ</t>
  </si>
  <si>
    <t>7. ПОКАЗАТЕЛЯ ОТРАСЛЕЙ СОЦИАЛЬНОЙ ИНФРАСТРУКТУРЫ</t>
  </si>
  <si>
    <t>Электроснабжение и электропотребление</t>
  </si>
  <si>
    <t>муниципальной собственности</t>
  </si>
  <si>
    <t>собственности предприятий (компаний)</t>
  </si>
  <si>
    <t>централизованное электроснабжение</t>
  </si>
  <si>
    <t>децентрализованное электроснабжение</t>
  </si>
  <si>
    <t>учета тепла</t>
  </si>
  <si>
    <t>учета горячей воды</t>
  </si>
  <si>
    <t>учета холодной воды</t>
  </si>
  <si>
    <t>учета электроэнергии</t>
  </si>
  <si>
    <t>Телефонные станции</t>
  </si>
  <si>
    <t>монтируемая мощность телефонных станций</t>
  </si>
  <si>
    <t>используемая мощность телефонных станций</t>
  </si>
  <si>
    <t>количество таксофонов</t>
  </si>
  <si>
    <t>количество каналов связи</t>
  </si>
  <si>
    <t>Наличие подключений к сети интернет объектов социальной сферы</t>
  </si>
  <si>
    <t>Наличие подключений к сети интернет населения</t>
  </si>
  <si>
    <t>Дошкольные учреждения</t>
  </si>
  <si>
    <t>Общеобразовательные учреждения</t>
  </si>
  <si>
    <t>уч. мест</t>
  </si>
  <si>
    <t>Амбулаторно-поликлинические учреждения</t>
  </si>
  <si>
    <t>ФАП</t>
  </si>
  <si>
    <t>16. ИНФРАСТРУКТУРА МАЛОГО ПРЕДПРИНИМАТЕЛЬСТВА</t>
  </si>
  <si>
    <t>Численность сотрудников полиции по охране и организации общественного порядка</t>
  </si>
  <si>
    <t>раскрыто</t>
  </si>
  <si>
    <t>Против жизни и здоровья</t>
  </si>
  <si>
    <t>совершено</t>
  </si>
  <si>
    <t>Половая неприязнь</t>
  </si>
  <si>
    <t>Преступления против собственности</t>
  </si>
  <si>
    <t>Общественная безопасность</t>
  </si>
  <si>
    <t>Незаконный оборот наркотиков</t>
  </si>
  <si>
    <t>Дорожные транспортные происшествия</t>
  </si>
  <si>
    <t xml:space="preserve">Экономические преступления </t>
  </si>
  <si>
    <t>Прочие преступления</t>
  </si>
  <si>
    <t>Из общего числа зарегистрированных преступлений тяжкие и особо тяжкие</t>
  </si>
  <si>
    <t>Количество семей, не обеспечивающих надлежащих условий для воспитания детей</t>
  </si>
  <si>
    <t>в них детей</t>
  </si>
  <si>
    <t>19. Охрана и организация общественного порядка</t>
  </si>
  <si>
    <t>Количество пожарных команд</t>
  </si>
  <si>
    <t>Наличие специализированных транспортных средств</t>
  </si>
  <si>
    <t>объем пожарного водоема</t>
  </si>
  <si>
    <t>Наличие водонапорной башни</t>
  </si>
  <si>
    <t>Наличие оборудования забора воды через естественный источник (река, озеро, колодец, открытый пруд)</t>
  </si>
  <si>
    <t>Количество пожаров (официально зарегистрированных)</t>
  </si>
  <si>
    <t>20. Обеспечение противопожарной безопасности</t>
  </si>
  <si>
    <t>общественное питание</t>
  </si>
  <si>
    <t>платные услуги, в том числе бытовые</t>
  </si>
  <si>
    <t>операции с недвижимым имуществом</t>
  </si>
  <si>
    <t>Мвт</t>
  </si>
  <si>
    <t>Показатели</t>
  </si>
  <si>
    <t>Иные межбюджетные трансферты(0002020400000000000151)</t>
  </si>
  <si>
    <t>количество услуг</t>
  </si>
  <si>
    <t>прочим организациям</t>
  </si>
  <si>
    <t>Пропущено сточных вод за год, всего, в том числе от:</t>
  </si>
  <si>
    <t>предприятиям на производственные нужды</t>
  </si>
  <si>
    <t>16-18</t>
  </si>
  <si>
    <t>19</t>
  </si>
  <si>
    <r>
      <t>Площадь уборки урожая</t>
    </r>
    <r>
      <rPr>
        <b/>
        <sz val="11"/>
        <color indexed="49"/>
        <rFont val="Times New Roman"/>
        <family val="1"/>
      </rPr>
      <t xml:space="preserve"> </t>
    </r>
    <r>
      <rPr>
        <b/>
        <sz val="11"/>
        <rFont val="Times New Roman"/>
        <family val="1"/>
      </rPr>
      <t>в хозяйствах всех категорий</t>
    </r>
  </si>
  <si>
    <t>ед\номеров</t>
  </si>
  <si>
    <t>пог\ метров</t>
  </si>
  <si>
    <t>посад\мест</t>
  </si>
  <si>
    <t>посещ\в смену</t>
  </si>
  <si>
    <t>куб.м/сутки</t>
  </si>
  <si>
    <t>Общий объем капитальных вложений ( строительство, реконструкция) за счет средств бюджетов различного уровня</t>
  </si>
  <si>
    <t>Наличие автопавильонов, посадочных площадок</t>
  </si>
  <si>
    <t>предоставление прочих коммунальных, социальных и персональных услуг</t>
  </si>
  <si>
    <t>един\в год</t>
  </si>
  <si>
    <t>тыс.куб.м</t>
  </si>
  <si>
    <t>тыс.кВт\ч</t>
  </si>
  <si>
    <t>тыс.кв. м</t>
  </si>
  <si>
    <t>тренажерные залы</t>
  </si>
  <si>
    <t>кв.м</t>
  </si>
  <si>
    <t xml:space="preserve">Протяженность линий электропередач всего, в том числе: </t>
  </si>
  <si>
    <t xml:space="preserve">при промышленных предприятиях, учреждениях </t>
  </si>
  <si>
    <t>Прачечные, химическая чистка</t>
  </si>
  <si>
    <t>Кроме того дети дошкольного возраста в школах-садах</t>
  </si>
  <si>
    <t>Средний размер месячной пенсии, получающих пенсию по старости на общих основаниях</t>
  </si>
  <si>
    <t xml:space="preserve"> экз.</t>
  </si>
  <si>
    <t>Число посещений в год</t>
  </si>
  <si>
    <t>численность воспитанников  (учеников)</t>
  </si>
  <si>
    <t>Число стационарных учреждений социального обслуживания для граждан пожилого возраста и инвалидов</t>
  </si>
  <si>
    <t>Число отделений социального обслуживания на дому граждан пожилого возраста и инвалидов</t>
  </si>
  <si>
    <t>столовые при больницах</t>
  </si>
  <si>
    <t>Места для богослужения, молитвы, вероисповедания, в том числе:</t>
  </si>
  <si>
    <t>Транспортировка природного газа по газораспред-ым сетям, всего:</t>
  </si>
  <si>
    <t>Численность граждан, нуждающихся в социальной поддержке через органы социальной защиты всего, в том числе:</t>
  </si>
  <si>
    <t>Мелкорозничная сеть:</t>
  </si>
  <si>
    <t xml:space="preserve">Магазины: </t>
  </si>
  <si>
    <t>непродовольственных товаров</t>
  </si>
  <si>
    <t>киоски</t>
  </si>
  <si>
    <t>павильоны</t>
  </si>
  <si>
    <t>Торговая сеть по формам собственности:</t>
  </si>
  <si>
    <t>мощность по факту</t>
  </si>
  <si>
    <t>контроль</t>
  </si>
  <si>
    <t xml:space="preserve">Наличие информационно - платежных киосков </t>
  </si>
  <si>
    <t>число граждан, признанных судом недееспособными, находящихся под опекой</t>
  </si>
  <si>
    <t xml:space="preserve">Объем выданных субсидий </t>
  </si>
  <si>
    <t>отоплением</t>
  </si>
  <si>
    <t>- нежилой фонд (здания, сооружения)</t>
  </si>
  <si>
    <t>снесено по ветхости и аварийности</t>
  </si>
  <si>
    <t>Торговые центры</t>
  </si>
  <si>
    <t>Число уличных водозаборов (будок, колонок, кранов)</t>
  </si>
  <si>
    <t>млн.руб</t>
  </si>
  <si>
    <t xml:space="preserve">Численность пенсионеров, получающих пенсию на общих основаниях, на конец года </t>
  </si>
  <si>
    <t>сжиженным газом (в баллонах)</t>
  </si>
  <si>
    <t>тыс.куб.м/сутки</t>
  </si>
  <si>
    <t>Численность сотрудников по обеспечению пожарной безопасности в районе</t>
  </si>
  <si>
    <t>Оцениваемый  ущерб от пожаров</t>
  </si>
  <si>
    <t>Количество специализированных водоемов</t>
  </si>
  <si>
    <t>Протяженность дамб</t>
  </si>
  <si>
    <t xml:space="preserve">Количество домов попавших в зону подтопления </t>
  </si>
  <si>
    <t>Число погибших на пожаре</t>
  </si>
  <si>
    <t>Число  пострадавших на пожаре</t>
  </si>
  <si>
    <t>в них число проживающих</t>
  </si>
  <si>
    <t>Структурные подразделения (филиалы) библиотек</t>
  </si>
  <si>
    <t>Количество новых поступлений в библиотечный фонд за год</t>
  </si>
  <si>
    <t>Количество молодых семей</t>
  </si>
  <si>
    <t>в том числе неполные семьи (возраст каждого из супругов либо одного родителя в неполной семье не превышает 35 лет)</t>
  </si>
  <si>
    <t>Численность пенсионеров,  получающих пенсию на общих основаниях</t>
  </si>
  <si>
    <t xml:space="preserve">обрабатывающие производства (обработка древесины, производство изделий из дерева; выпуск хлеба и хлебобулочных изделий) всего, в том числе: </t>
  </si>
  <si>
    <t>обработка древесиныпроизводство изделий из дерева</t>
  </si>
  <si>
    <t xml:space="preserve"> выпуск хлеба и хлебобулочных изделий </t>
  </si>
  <si>
    <t>Численность занятого населения в городской местности</t>
  </si>
  <si>
    <t xml:space="preserve">численность граждан, зарегистрированных государственными службами занятости, из них: </t>
  </si>
  <si>
    <t>имеющие статус безработного</t>
  </si>
  <si>
    <t>инвалиды I  - II группы (кроме детей)</t>
  </si>
  <si>
    <t>инвалиды III группы (кроме детей)</t>
  </si>
  <si>
    <t>другие категории граждан не занятые трудовой деятельностью</t>
  </si>
  <si>
    <t xml:space="preserve">Ветхий и аварийный жилой фонд всего </t>
  </si>
  <si>
    <t>Объем финансирования мероприятий по благоустройству (фактические расходы раздела 0503) всего, в том числе:</t>
  </si>
  <si>
    <t>Введено в действие за год в том числе:</t>
  </si>
  <si>
    <t xml:space="preserve">Жилья </t>
  </si>
  <si>
    <t xml:space="preserve">освещение улиц </t>
  </si>
  <si>
    <t>Обустройство, содержание мест отдыха (парков, стадионов, детских площадок и др.)</t>
  </si>
  <si>
    <t>Содержание и обустройство улиц  (ремонт тротуаров, заборов, санитарная очистка улиц, уборка снега в т.ч пешеходных переходов) всего, в том числе:</t>
  </si>
  <si>
    <t>Ветхий  муниципальный  жилой фонд</t>
  </si>
  <si>
    <t>Аварийный  муниципальный жилой фонд</t>
  </si>
  <si>
    <t>домов</t>
  </si>
  <si>
    <t>квартир</t>
  </si>
  <si>
    <t>доля ветхого муниципального жилого фонда в общем муниципальном жилом фонде</t>
  </si>
  <si>
    <t>доля аварийного муниципального жилого фонда в общем муниципальном жилом фонде</t>
  </si>
  <si>
    <t>дети возраста 6-17 лет</t>
  </si>
  <si>
    <t>Количество семей, получавших субсидии на оплату жилого помещения и коммунальных услуг за весь отчетный период</t>
  </si>
  <si>
    <t>Количество несовершеннолетних граждан, состоящих на профилактическим учете в МО МВД России "Ханты Мансийский район" на конец года</t>
  </si>
  <si>
    <t>Количество зарегистрированных преступлений, совершенных несовершеннолетними гражданами</t>
  </si>
  <si>
    <t>Количество несовершеннолетних граждан, состоящих на профилактическим учете в комиссии по делам несовершеннолетних  на конец года</t>
  </si>
  <si>
    <t>количество многоквартирных  домов</t>
  </si>
  <si>
    <t xml:space="preserve">общежития </t>
  </si>
  <si>
    <t xml:space="preserve">общая площадь жилых квартир </t>
  </si>
  <si>
    <t xml:space="preserve">индивидуальное жилье </t>
  </si>
  <si>
    <t xml:space="preserve">Спортивные учреждения </t>
  </si>
  <si>
    <t xml:space="preserve">Дома культуры, клубы </t>
  </si>
  <si>
    <t xml:space="preserve">Объекты сельскохозяйственной отрасли  </t>
  </si>
  <si>
    <t>Число опекунов над совершеннолетними недееспособными гражданами</t>
  </si>
  <si>
    <t>Численность занятого населения в экономике сельского поселения всего, с учетом работающего населения в городской местности на конец года</t>
  </si>
  <si>
    <t xml:space="preserve">Наличие платежных терминалов, включая торгово-сервисные точки и почтовые отделения </t>
  </si>
  <si>
    <t>лица, обучающиеся с отрывом от производства (студенты)</t>
  </si>
  <si>
    <t xml:space="preserve">Дети работающие от центра занятости на конец года </t>
  </si>
  <si>
    <t xml:space="preserve"> Занято в экономике сельского поселения на конец года всего , в том числе по видам экономической деятельности:</t>
  </si>
  <si>
    <t>Площадь жилых помещений, оборудованная:</t>
  </si>
  <si>
    <t>Безвозмездные поступления всего, вт.ч: (00020000000000000000)</t>
  </si>
  <si>
    <t>Плавательный бассейн</t>
  </si>
  <si>
    <t xml:space="preserve">Доходы от  перечисления части прибыли госуд-х и муниц-х унитарных предприятий, остающихся после уплаты налогов и обяз-х платежей (00011107010000000120)  </t>
  </si>
  <si>
    <t>местного районного значения, включая дороги сельских поселений</t>
  </si>
  <si>
    <t xml:space="preserve">Выпуск хлеба, хлебобулочных изделий </t>
  </si>
  <si>
    <t xml:space="preserve">Государственной формы собственности, в том числе: </t>
  </si>
  <si>
    <t>ХМАО-Югры</t>
  </si>
  <si>
    <t>прочие причины, включая уточнения при инвентаризации</t>
  </si>
  <si>
    <t xml:space="preserve">Другой </t>
  </si>
  <si>
    <t>бюджето-финансируемым организациям</t>
  </si>
  <si>
    <t>Численность обучающихся дневных общеобразовательных учреждений на начало учебного года всего (без учета учащихся УКП), из них:</t>
  </si>
  <si>
    <t>Количество массовых мероприятий в год</t>
  </si>
  <si>
    <t>Количество библиографических записей в электронных каталогах библиотеки</t>
  </si>
  <si>
    <t>Комплексная площадка, универсальная площадка</t>
  </si>
  <si>
    <t>Спортивные сооружения всего</t>
  </si>
  <si>
    <t>ПАСПОРТ СОЦИАЛЬНО-ЭКОНОМИЧЕСКОГО ПОЛОЖЕНИЯ сельского поселения Сибирский на 01.01.2017 за 2016 год.</t>
  </si>
  <si>
    <t>2015 г</t>
  </si>
  <si>
    <t>Занимаемая площадь библиотек с учетом структурных подразделений (филиалов)</t>
  </si>
  <si>
    <t>Численность работников домов культуры, из них:</t>
  </si>
  <si>
    <t>специалисты культурно-досуговой деятельности</t>
  </si>
  <si>
    <t>Численность работников клубных учреждений, из них:</t>
  </si>
  <si>
    <t>Число клубных формирований всего, в том числе:</t>
  </si>
  <si>
    <t>Количество участников клубных формирований, в том числе:</t>
  </si>
  <si>
    <t>Численность работников музыкальных школ (головного предприятия), из них:</t>
  </si>
  <si>
    <t>Музыкальные школы (отделения головного предприятия)</t>
  </si>
  <si>
    <t>Численность работников музыкальных школ (отделений головного предприятия), из них:</t>
  </si>
  <si>
    <t>Объем поступлений от оказания платных услуг уставной деятельности учреждений культурно-досугового типа, в том числе:</t>
  </si>
  <si>
    <t>услуги дискотеки</t>
  </si>
  <si>
    <t>показ кинофильмов</t>
  </si>
  <si>
    <t>проведение вечеров по интересам</t>
  </si>
  <si>
    <t>прочие услуги</t>
  </si>
  <si>
    <t>преподаватели</t>
  </si>
  <si>
    <t>Численность тренерско-преподавательского состава, в том числе имеющих:</t>
  </si>
  <si>
    <t>Численность спортсменов-разрядников всего, в том числе:</t>
  </si>
  <si>
    <t>Объем платных услуг, оказанных учреждениями образования всего, в том числе:</t>
  </si>
  <si>
    <t>Число дневных общеобразовательных учреждений всего, в том числе:</t>
  </si>
  <si>
    <t>Мощность (ученических мест по проектной мощности) всего, в том числе:</t>
  </si>
  <si>
    <t>в том числе по типу магазинов :</t>
  </si>
  <si>
    <t xml:space="preserve">торговая площадь </t>
  </si>
  <si>
    <t>в том числе по типу сети:</t>
  </si>
  <si>
    <t>Количество ярмарочных площадок</t>
  </si>
  <si>
    <t>количество торговых мест</t>
  </si>
  <si>
    <t>доходы от оказания платных услуг (аренда торговых мест)</t>
  </si>
  <si>
    <t>в том числе по видам сети:</t>
  </si>
  <si>
    <t>Торговая сеть всего</t>
  </si>
  <si>
    <t>торговая площадь всего</t>
  </si>
  <si>
    <t>Общая площадь жилого фонда на конец года всего, в том числе:</t>
  </si>
  <si>
    <t>Частной формы собственности, из нее:</t>
  </si>
  <si>
    <t>газом  всего, в том числе:</t>
  </si>
  <si>
    <t>Одиночное протяжение уличной сети всего, в том числе:</t>
  </si>
  <si>
    <t xml:space="preserve">Отпущено воды потребителям по водопроводам за год всего, в том числе: </t>
  </si>
  <si>
    <t>главных коллекторов, из них:</t>
  </si>
  <si>
    <t xml:space="preserve">нуждающихся в замене </t>
  </si>
  <si>
    <t>уличной канализационной сети, из них:</t>
  </si>
  <si>
    <t>нуждающихся в замене</t>
  </si>
  <si>
    <t>в том числе на полную биологическую очистку (физико-химическую), из нее:</t>
  </si>
  <si>
    <t>нормативно очищенной</t>
  </si>
  <si>
    <t xml:space="preserve">Одиночное протяжение уличной газовой сети,  в том числе: </t>
  </si>
  <si>
    <t>требующих замены</t>
  </si>
  <si>
    <t>Введено газопроводов</t>
  </si>
  <si>
    <t xml:space="preserve">Количество котельных всего, в том числе работающих на: </t>
  </si>
  <si>
    <t xml:space="preserve">Протяженность тепловых и паровых сетей, в двухтрубном исчислении всего, в том числе: </t>
  </si>
  <si>
    <t>Дизельные электростанции всего, в том числе:</t>
  </si>
  <si>
    <t xml:space="preserve">Мощность дизельных электростанций всего, в том числе: </t>
  </si>
  <si>
    <t>Количество квартир, оборудованных счетчиками:</t>
  </si>
  <si>
    <t xml:space="preserve">Полезный отпуск электроэнергии за год, в отм числе: </t>
  </si>
  <si>
    <t xml:space="preserve">Общее число автомобилей всего, в том числе: </t>
  </si>
  <si>
    <t>Общая протяженность автомобильных дорог всего, в том числе:</t>
  </si>
  <si>
    <t>Дороги с твердым покрытием всего, в том числе:</t>
  </si>
  <si>
    <t>Площадь автомобильных дорог всего, в том числе:</t>
  </si>
  <si>
    <t xml:space="preserve">Мосты, мосты, путепроводы и эстакады местного значения </t>
  </si>
  <si>
    <t>Автобусные остановки</t>
  </si>
  <si>
    <t>Автозаправочные станции</t>
  </si>
  <si>
    <t>Число сельских населенных пунктов, обслуживаемых автобусами в пригородном и междугородном сообщении</t>
  </si>
  <si>
    <t xml:space="preserve">Число автобусных маршрутов регулярного сообщения в сельской местности </t>
  </si>
  <si>
    <t>Протяженность линий освещения на автомобильных дорогах и искусственных сооружениях</t>
  </si>
  <si>
    <t>Автозимники и ледовые переправы, в том числе:</t>
  </si>
  <si>
    <t>ледовые переправы</t>
  </si>
  <si>
    <t>с применением самоходных плав\средств (самоходных барж, буксиров)</t>
  </si>
  <si>
    <t xml:space="preserve">общая площадь жилья  </t>
  </si>
  <si>
    <t xml:space="preserve">проектная мощность </t>
  </si>
  <si>
    <t xml:space="preserve">Объекты социально-культурной сферы за счет всех источников финансирования: </t>
  </si>
  <si>
    <t xml:space="preserve">Прочие объекты (расшифровать) </t>
  </si>
  <si>
    <t>Количество малых и микропредприятий на конец года всего, в том числе по видам экономической деятельности:</t>
  </si>
  <si>
    <t>Численность работников, занятых на малых и микропредприятиях на конец года всего, в том числе по видам экономической деятельности:</t>
  </si>
  <si>
    <t xml:space="preserve">Поголовье крупного рогатого скота в хозяйствах всех категорий, из них:  </t>
  </si>
  <si>
    <t xml:space="preserve">Поголовье овец из них: </t>
  </si>
  <si>
    <t>Заготовка дикоросов всего, в том числе:</t>
  </si>
  <si>
    <r>
      <t>Наличие действующих хозяйств всех категорий</t>
    </r>
    <r>
      <rPr>
        <b/>
        <sz val="11"/>
        <color indexed="49"/>
        <rFont val="Times New Roman"/>
        <family val="1"/>
      </rPr>
      <t>,</t>
    </r>
    <r>
      <rPr>
        <b/>
        <sz val="11"/>
        <rFont val="Times New Roman"/>
        <family val="1"/>
      </rPr>
      <t xml:space="preserve"> в том числе:</t>
    </r>
  </si>
  <si>
    <t xml:space="preserve">Поголовье овец и коз всего, из них: </t>
  </si>
  <si>
    <t xml:space="preserve">Число зарегистрированных преступлений всего, из них: </t>
  </si>
  <si>
    <t>Музеи всего, в том числе:</t>
  </si>
  <si>
    <t>Памятники истории и культуры всего, в том числе:</t>
  </si>
  <si>
    <t>единовременная пропускная способность всего</t>
  </si>
  <si>
    <t>Число преподавателей общеобразовательных школ, из них:</t>
  </si>
  <si>
    <t>с высшим образованием</t>
  </si>
  <si>
    <t>Численность граждан, нуждающихся в социальной поддержке через органы опеки и попечительства всего, в том числе:</t>
  </si>
  <si>
    <t>Количество предприятий, оказывающие бытовые услуги населению всего, в том числе:</t>
  </si>
  <si>
    <t xml:space="preserve">Число квартир муниципального жилого фонда </t>
  </si>
  <si>
    <t>общая площадь квартир</t>
  </si>
  <si>
    <t>Общая площадь жилого фонда, выбывшая за год всего, в том числе:</t>
  </si>
  <si>
    <t xml:space="preserve">Численность работников библиотек с учетом структурных подразделений (филиалов), из них: </t>
  </si>
  <si>
    <t>численность библиотечных работников</t>
  </si>
  <si>
    <t xml:space="preserve">Общая площадь земель сельского поселения в административных границах территории района всего, в том числе: </t>
  </si>
  <si>
    <t>Мужчины  всего, в том числе по полу отдельного возраста (лет):</t>
  </si>
  <si>
    <t>Коренное население малочисленных народов севера, учитываемых на конец года  в том числе:</t>
  </si>
  <si>
    <t>Численность постоянно проживающего населения на конец года, в том числе  по полу отдельного возраста (лет):</t>
  </si>
  <si>
    <t>Женщины всего, в том числе по полу отдельного возраста (лет):</t>
  </si>
  <si>
    <t>Численность населения в возрасте от 3 до 79 лет, систематически занимающегося физической культурой и спортом, в том числе:</t>
  </si>
  <si>
    <t>Уровень обеспеченности благоустройства жилого фонда, оборудованного:</t>
  </si>
  <si>
    <t xml:space="preserve">Число семей, улучивших жилищные условия в отчетном году всего, из них: </t>
  </si>
  <si>
    <t>фактическая  мощность</t>
  </si>
  <si>
    <t>Наличие специальной техники всего, в том числе:</t>
  </si>
  <si>
    <t>Паромные переправы, в том числе:</t>
  </si>
  <si>
    <t>Наличие сельскохозяйственной техники в сельскохозяйственных предприятиях всего, в том числе:</t>
  </si>
  <si>
    <t>Число лиц, принявших участие в культурных мероприятиях, всего</t>
  </si>
  <si>
    <t>17.2. Хозяйства населения</t>
  </si>
  <si>
    <t xml:space="preserve">Урожайность </t>
  </si>
  <si>
    <t xml:space="preserve">Поголовье крупнорогатого скота в хозяйствах населения, из них: </t>
  </si>
  <si>
    <t>имеющих коров</t>
  </si>
  <si>
    <t xml:space="preserve">хозяйства населения, в том числе: </t>
  </si>
  <si>
    <t xml:space="preserve"> имеющих скот, лошадей, птиц и т.д.</t>
  </si>
  <si>
    <t>Произведено продукции в хозяйствах населения</t>
  </si>
  <si>
    <t xml:space="preserve">Площадь уборки посевных в хозяйствах населения, из них: </t>
  </si>
  <si>
    <t>Налог на доходы физических лиц (0010102000010000110)</t>
  </si>
  <si>
    <t>Налоги на совокупный доход (0010500000000000000)</t>
  </si>
  <si>
    <t>Единый сельскохозяйственный налог(0010503000010000110)</t>
  </si>
  <si>
    <t>Налоги на имущество (00010600000000000000)</t>
  </si>
  <si>
    <t>- земельный налог (00010606000000000110)</t>
  </si>
  <si>
    <t>- налог на имущество физических лиц (00010601030100000110)</t>
  </si>
  <si>
    <t>Государственная пошлина, сборы (000108 00000000000000)</t>
  </si>
  <si>
    <t>- доходы, полученные в виде арендной платы на земел\уч( 00011105013100000120)</t>
  </si>
  <si>
    <t>- доходы от сдачи в аренду имущества, находящегося в оперативном управлении (00011105030000000120)</t>
  </si>
  <si>
    <t>Прочие доходы от использования имущества, находящегося в государственной и муниципальной собственности (0011109045100000120)</t>
  </si>
  <si>
    <t>Доходы от оказания платных услуг (работ) и компенсации затрат государства (000130000000000000)</t>
  </si>
  <si>
    <t>- доходы от продажи квартир (000 11401000000000410)</t>
  </si>
  <si>
    <t>- доходы от реализации имущества, находящегося в государственной и муниципальной собственности(00011402000000000000)</t>
  </si>
  <si>
    <t>- доходы от продажи земельных участков(00011406000000000430)</t>
  </si>
  <si>
    <t>Дотации бюджетам поселений, на выравнивание уровня бюджетной обеспеченности (0002020100100000000151)</t>
  </si>
  <si>
    <t>Субвенции бюджетам поселений (00020202030000000000151)</t>
  </si>
  <si>
    <t xml:space="preserve">Прочие безвозмездные поступления (000207000000000151)) </t>
  </si>
  <si>
    <t>Доходы от использования имущества, находящегося в государственной и муниципальной собственности (00011100000000000000)</t>
  </si>
  <si>
    <t>Доходы, получаемые в виде арендной либо иной платы за передачу в возмездное пользование государственного и муниципального имущества  (00011105000000000120)</t>
  </si>
  <si>
    <t>Отпущено тепловой энергии за год, в том числе:</t>
  </si>
  <si>
    <t xml:space="preserve">Школьный библиотечный фонд, в том числе: </t>
  </si>
  <si>
    <t>Численность незанятого населения трудоспособного возраста  на конец года, в том числе:</t>
  </si>
  <si>
    <t>Количество организаций, оказывающих ритуальные услуги всего, в том числе:</t>
  </si>
  <si>
    <t>Недвижимого имущества, из них:</t>
  </si>
  <si>
    <t>из них:</t>
  </si>
  <si>
    <t>Спортивные залы всего</t>
  </si>
  <si>
    <t>пенсионеры, получающие пенсию на льготных условиях</t>
  </si>
  <si>
    <t>пенсионеры, других категорий</t>
  </si>
  <si>
    <t>- госпошлина за совершение нотар\действий(000108040001000110)</t>
  </si>
  <si>
    <t>Задолж\перерасчеты по отмен-м налогам, сборм и инным обяз\м платежам(00010900000000000000)</t>
  </si>
  <si>
    <t>Кадетская школа</t>
  </si>
  <si>
    <t>Среднемесячная заработная плата в учреждениях образования всего, из них:</t>
  </si>
  <si>
    <t>ПАО "Сбербанк России" Ф-л ПАО "Сбербанк России" Ханты-Мансийское отделение</t>
  </si>
  <si>
    <t xml:space="preserve">       в том числе по принадлежности кредитному учреждению:                                                                      ПАО  Банк  "ФК Открытие" Ф-л Западно-Сибирский</t>
  </si>
  <si>
    <t>шт.</t>
  </si>
  <si>
    <t>Общедоступные библиотеки</t>
  </si>
  <si>
    <t>школы-интернаты</t>
  </si>
  <si>
    <t>школьные спортивные залы</t>
  </si>
  <si>
    <t>Количество отдельных пожарных частей</t>
  </si>
  <si>
    <t>численность граждан пожилого возраста и инвалидов, обслуживаемых на дому</t>
  </si>
  <si>
    <t>Число квартир, оборудованных: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</si>
</sst>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  <numFmt numFmtId="183" formatCode="_-* #,##0.0_р_._-;\-* #,##0.0_р_._-;_-* &quot;-&quot;??_р_._-;_-@_-"/>
    <numFmt numFmtId="184" formatCode="_-* #,##0_р_._-;\-* #,##0_р_._-;_-* &quot;-&quot;??_р_._-;_-@_-"/>
    <numFmt numFmtId="185" formatCode="#,##0.00_ ;\-#,##0.00\ "/>
    <numFmt numFmtId="186" formatCode="#,##0.0_ ;\-#,##0.0\ "/>
    <numFmt numFmtId="187" formatCode="[$-FC19]d\ mmmm\ yyyy\ &quot;г.&quot;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#,##0.000000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i/>
      <sz val="11"/>
      <name val="Times New Roman"/>
      <family val="1"/>
    </font>
    <font>
      <sz val="11"/>
      <name val="Calibri"/>
      <family val="2"/>
    </font>
    <font>
      <b/>
      <sz val="11"/>
      <color indexed="4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EEFF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172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172" fontId="6" fillId="33" borderId="14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3" fontId="6" fillId="33" borderId="14" xfId="0" applyNumberFormat="1" applyFont="1" applyFill="1" applyBorder="1" applyAlignment="1" applyProtection="1">
      <alignment horizontal="center" vertical="center"/>
      <protection/>
    </xf>
    <xf numFmtId="172" fontId="6" fillId="33" borderId="10" xfId="0" applyNumberFormat="1" applyFont="1" applyFill="1" applyBorder="1" applyAlignment="1" applyProtection="1">
      <alignment horizontal="center" vertical="center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72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/>
    </xf>
    <xf numFmtId="9" fontId="6" fillId="0" borderId="10" xfId="6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 applyProtection="1">
      <alignment horizontal="left" vertical="center" wrapText="1"/>
      <protection/>
    </xf>
    <xf numFmtId="173" fontId="6" fillId="0" borderId="10" xfId="0" applyNumberFormat="1" applyFont="1" applyBorder="1" applyAlignment="1" applyProtection="1">
      <alignment horizontal="center" vertical="center"/>
      <protection locked="0"/>
    </xf>
    <xf numFmtId="172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173" fontId="6" fillId="0" borderId="10" xfId="0" applyNumberFormat="1" applyFont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172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36" borderId="10" xfId="0" applyNumberFormat="1" applyFont="1" applyFill="1" applyBorder="1" applyAlignment="1" applyProtection="1">
      <alignment horizontal="center" vertical="center" wrapText="1"/>
      <protection/>
    </xf>
    <xf numFmtId="3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top"/>
    </xf>
    <xf numFmtId="172" fontId="6" fillId="34" borderId="10" xfId="0" applyNumberFormat="1" applyFont="1" applyFill="1" applyBorder="1" applyAlignment="1" applyProtection="1">
      <alignment horizontal="center" vertical="center"/>
      <protection/>
    </xf>
    <xf numFmtId="172" fontId="6" fillId="34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top" wrapText="1"/>
    </xf>
    <xf numFmtId="172" fontId="6" fillId="35" borderId="10" xfId="0" applyNumberFormat="1" applyFont="1" applyFill="1" applyBorder="1" applyAlignment="1" applyProtection="1">
      <alignment horizontal="center" vertical="center"/>
      <protection locked="0"/>
    </xf>
    <xf numFmtId="4" fontId="6" fillId="35" borderId="10" xfId="0" applyNumberFormat="1" applyFont="1" applyFill="1" applyBorder="1" applyAlignment="1" applyProtection="1">
      <alignment horizontal="center" vertical="center" wrapText="1"/>
      <protection/>
    </xf>
    <xf numFmtId="174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73" fontId="6" fillId="37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>
      <alignment horizontal="center" vertical="center"/>
    </xf>
    <xf numFmtId="174" fontId="6" fillId="33" borderId="10" xfId="0" applyNumberFormat="1" applyFont="1" applyFill="1" applyBorder="1" applyAlignment="1" applyProtection="1">
      <alignment horizontal="center" vertical="center"/>
      <protection/>
    </xf>
    <xf numFmtId="174" fontId="6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/>
      <protection/>
    </xf>
    <xf numFmtId="4" fontId="6" fillId="33" borderId="14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73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34" borderId="10" xfId="0" applyNumberFormat="1" applyFont="1" applyFill="1" applyBorder="1" applyAlignment="1" applyProtection="1">
      <alignment horizontal="center" vertical="center"/>
      <protection/>
    </xf>
    <xf numFmtId="3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3" fontId="6" fillId="34" borderId="10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72" fontId="6" fillId="34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3" fontId="6" fillId="38" borderId="10" xfId="0" applyNumberFormat="1" applyFont="1" applyFill="1" applyBorder="1" applyAlignment="1" applyProtection="1">
      <alignment horizontal="center" vertical="center"/>
      <protection/>
    </xf>
    <xf numFmtId="174" fontId="6" fillId="0" borderId="10" xfId="0" applyNumberFormat="1" applyFont="1" applyBorder="1" applyAlignment="1" applyProtection="1">
      <alignment horizontal="center" vertical="center"/>
      <protection locked="0"/>
    </xf>
    <xf numFmtId="3" fontId="6" fillId="35" borderId="10" xfId="0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72" fontId="6" fillId="0" borderId="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6" borderId="10" xfId="0" applyNumberFormat="1" applyFont="1" applyFill="1" applyBorder="1" applyAlignment="1" applyProtection="1">
      <alignment horizontal="center" vertical="center" wrapText="1"/>
      <protection/>
    </xf>
    <xf numFmtId="3" fontId="51" fillId="33" borderId="10" xfId="0" applyNumberFormat="1" applyFont="1" applyFill="1" applyBorder="1" applyAlignment="1" applyProtection="1">
      <alignment horizontal="center" vertical="center" wrapText="1"/>
      <protection/>
    </xf>
    <xf numFmtId="172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172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174" fontId="6" fillId="34" borderId="10" xfId="0" applyNumberFormat="1" applyFont="1" applyFill="1" applyBorder="1" applyAlignment="1" applyProtection="1">
      <alignment horizontal="center" vertical="center"/>
      <protection/>
    </xf>
    <xf numFmtId="3" fontId="6" fillId="35" borderId="10" xfId="0" applyNumberFormat="1" applyFont="1" applyFill="1" applyBorder="1" applyAlignment="1" applyProtection="1">
      <alignment horizontal="center"/>
      <protection locked="0"/>
    </xf>
    <xf numFmtId="172" fontId="6" fillId="34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4" fontId="6" fillId="37" borderId="10" xfId="0" applyNumberFormat="1" applyFont="1" applyFill="1" applyBorder="1" applyAlignment="1" applyProtection="1">
      <alignment horizontal="center" vertical="center"/>
      <protection/>
    </xf>
    <xf numFmtId="172" fontId="6" fillId="36" borderId="10" xfId="0" applyNumberFormat="1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 applyProtection="1">
      <alignment vertical="center" wrapText="1"/>
      <protection locked="0"/>
    </xf>
    <xf numFmtId="172" fontId="6" fillId="35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center"/>
      <protection/>
    </xf>
    <xf numFmtId="3" fontId="6" fillId="34" borderId="10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172" fontId="6" fillId="0" borderId="10" xfId="0" applyNumberFormat="1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 wrapText="1"/>
    </xf>
    <xf numFmtId="3" fontId="6" fillId="36" borderId="10" xfId="0" applyNumberFormat="1" applyFont="1" applyFill="1" applyBorder="1" applyAlignment="1" applyProtection="1">
      <alignment horizontal="center" vertical="center"/>
      <protection/>
    </xf>
    <xf numFmtId="173" fontId="6" fillId="37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 applyProtection="1">
      <alignment horizontal="center"/>
      <protection locked="0"/>
    </xf>
    <xf numFmtId="3" fontId="6" fillId="38" borderId="10" xfId="0" applyNumberFormat="1" applyFont="1" applyFill="1" applyBorder="1" applyAlignment="1">
      <alignment horizontal="center" vertical="center"/>
    </xf>
    <xf numFmtId="3" fontId="5" fillId="37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 locked="0"/>
    </xf>
    <xf numFmtId="172" fontId="5" fillId="0" borderId="17" xfId="0" applyNumberFormat="1" applyFont="1" applyFill="1" applyBorder="1" applyAlignment="1" applyProtection="1">
      <alignment horizontal="center" vertical="center" wrapText="1"/>
      <protection/>
    </xf>
    <xf numFmtId="172" fontId="5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4" fontId="6" fillId="33" borderId="22" xfId="0" applyNumberFormat="1" applyFont="1" applyFill="1" applyBorder="1" applyAlignment="1" applyProtection="1">
      <alignment horizontal="center" vertical="center" wrapText="1"/>
      <protection/>
    </xf>
    <xf numFmtId="4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left" vertical="center" wrapText="1"/>
      <protection/>
    </xf>
    <xf numFmtId="4" fontId="6" fillId="33" borderId="17" xfId="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Fill="1" applyBorder="1" applyAlignment="1" applyProtection="1">
      <alignment vertical="center"/>
      <protection locked="0"/>
    </xf>
    <xf numFmtId="3" fontId="51" fillId="33" borderId="20" xfId="0" applyNumberFormat="1" applyFont="1" applyFill="1" applyBorder="1" applyAlignment="1" applyProtection="1">
      <alignment horizontal="center" vertical="center" wrapText="1"/>
      <protection/>
    </xf>
    <xf numFmtId="3" fontId="5" fillId="36" borderId="10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174" fontId="6" fillId="34" borderId="10" xfId="0" applyNumberFormat="1" applyFont="1" applyFill="1" applyBorder="1" applyAlignment="1" applyProtection="1">
      <alignment horizontal="center" vertical="center"/>
      <protection locked="0"/>
    </xf>
    <xf numFmtId="2" fontId="6" fillId="37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vertical="center"/>
      <protection locked="0"/>
    </xf>
    <xf numFmtId="3" fontId="6" fillId="37" borderId="1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49" fontId="6" fillId="34" borderId="23" xfId="0" applyNumberFormat="1" applyFont="1" applyFill="1" applyBorder="1" applyAlignment="1" applyProtection="1">
      <alignment horizontal="left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/>
      <protection/>
    </xf>
    <xf numFmtId="173" fontId="6" fillId="35" borderId="10" xfId="0" applyNumberFormat="1" applyFont="1" applyFill="1" applyBorder="1" applyAlignment="1" applyProtection="1">
      <alignment horizontal="center" vertical="center"/>
      <protection/>
    </xf>
    <xf numFmtId="3" fontId="5" fillId="34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8" fillId="34" borderId="12" xfId="0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49" fontId="6" fillId="34" borderId="15" xfId="0" applyNumberFormat="1" applyFont="1" applyFill="1" applyBorder="1" applyAlignment="1" applyProtection="1">
      <alignment horizontal="left" vertical="center" wrapText="1"/>
      <protection/>
    </xf>
    <xf numFmtId="49" fontId="8" fillId="34" borderId="15" xfId="0" applyNumberFormat="1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3" borderId="22" xfId="0" applyNumberFormat="1" applyFont="1" applyFill="1" applyBorder="1" applyAlignment="1" applyProtection="1">
      <alignment horizontal="center" vertical="center"/>
      <protection/>
    </xf>
    <xf numFmtId="3" fontId="6" fillId="33" borderId="14" xfId="0" applyNumberFormat="1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172" fontId="5" fillId="37" borderId="10" xfId="0" applyNumberFormat="1" applyFont="1" applyFill="1" applyBorder="1" applyAlignment="1" applyProtection="1">
      <alignment horizontal="center" vertical="center"/>
      <protection locked="0"/>
    </xf>
    <xf numFmtId="3" fontId="6" fillId="34" borderId="10" xfId="0" applyNumberFormat="1" applyFont="1" applyFill="1" applyBorder="1" applyAlignment="1">
      <alignment horizontal="center" vertical="top"/>
    </xf>
    <xf numFmtId="172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3" fontId="6" fillId="33" borderId="11" xfId="0" applyNumberFormat="1" applyFont="1" applyFill="1" applyBorder="1" applyAlignment="1" applyProtection="1">
      <alignment horizontal="center" vertical="center"/>
      <protection/>
    </xf>
    <xf numFmtId="173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>
      <alignment horizontal="left" vertical="center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4" fillId="35" borderId="10" xfId="0" applyNumberFormat="1" applyFont="1" applyFill="1" applyBorder="1" applyAlignment="1" applyProtection="1">
      <alignment horizontal="center" vertical="center"/>
      <protection/>
    </xf>
    <xf numFmtId="3" fontId="54" fillId="35" borderId="10" xfId="0" applyNumberFormat="1" applyFont="1" applyFill="1" applyBorder="1" applyAlignment="1" applyProtection="1">
      <alignment horizontal="center" vertical="center"/>
      <protection/>
    </xf>
    <xf numFmtId="3" fontId="54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12" xfId="0" applyFont="1" applyBorder="1" applyAlignment="1">
      <alignment horizontal="left" vertical="center" wrapText="1"/>
    </xf>
    <xf numFmtId="3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 applyProtection="1">
      <alignment horizontal="center" vertical="center"/>
      <protection/>
    </xf>
    <xf numFmtId="174" fontId="53" fillId="0" borderId="10" xfId="0" applyNumberFormat="1" applyFont="1" applyBorder="1" applyAlignment="1">
      <alignment horizontal="center" vertical="center"/>
    </xf>
    <xf numFmtId="2" fontId="53" fillId="34" borderId="10" xfId="0" applyNumberFormat="1" applyFont="1" applyFill="1" applyBorder="1" applyAlignment="1">
      <alignment horizontal="center" vertical="center"/>
    </xf>
    <xf numFmtId="177" fontId="6" fillId="38" borderId="10" xfId="0" applyNumberFormat="1" applyFont="1" applyFill="1" applyBorder="1" applyAlignment="1" applyProtection="1">
      <alignment horizontal="center" vertical="center"/>
      <protection locked="0"/>
    </xf>
    <xf numFmtId="177" fontId="6" fillId="34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10" xfId="0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3" fontId="53" fillId="34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2" fontId="6" fillId="35" borderId="10" xfId="0" applyNumberFormat="1" applyFont="1" applyFill="1" applyBorder="1" applyAlignment="1" applyProtection="1">
      <alignment horizontal="center"/>
      <protection locked="0"/>
    </xf>
    <xf numFmtId="3" fontId="6" fillId="34" borderId="10" xfId="0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74" fontId="34" fillId="34" borderId="10" xfId="0" applyNumberFormat="1" applyFont="1" applyFill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2" fontId="6" fillId="34" borderId="10" xfId="0" applyNumberFormat="1" applyFont="1" applyFill="1" applyBorder="1" applyAlignment="1" applyProtection="1">
      <alignment horizontal="center" vertical="center"/>
      <protection locked="0"/>
    </xf>
    <xf numFmtId="4" fontId="53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3" fontId="6" fillId="35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9" borderId="10" xfId="0" applyNumberFormat="1" applyFont="1" applyFill="1" applyBorder="1" applyAlignment="1" applyProtection="1">
      <alignment horizontal="center" vertical="center" wrapText="1"/>
      <protection/>
    </xf>
    <xf numFmtId="172" fontId="5" fillId="39" borderId="10" xfId="0" applyNumberFormat="1" applyFont="1" applyFill="1" applyBorder="1" applyAlignment="1" applyProtection="1">
      <alignment horizontal="center" vertical="center"/>
      <protection/>
    </xf>
    <xf numFmtId="172" fontId="6" fillId="35" borderId="10" xfId="0" applyNumberFormat="1" applyFont="1" applyFill="1" applyBorder="1" applyAlignment="1" applyProtection="1">
      <alignment horizontal="center" wrapText="1"/>
      <protection/>
    </xf>
    <xf numFmtId="17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49" fontId="8" fillId="0" borderId="23" xfId="0" applyNumberFormat="1" applyFont="1" applyBorder="1" applyAlignment="1" applyProtection="1">
      <alignment horizontal="left" vertical="center" wrapText="1"/>
      <protection/>
    </xf>
    <xf numFmtId="3" fontId="5" fillId="38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/>
      <protection/>
    </xf>
    <xf numFmtId="172" fontId="6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3" fontId="6" fillId="38" borderId="20" xfId="0" applyNumberFormat="1" applyFont="1" applyFill="1" applyBorder="1" applyAlignment="1" applyProtection="1">
      <alignment horizontal="center" vertical="center"/>
      <protection/>
    </xf>
    <xf numFmtId="0" fontId="5" fillId="40" borderId="12" xfId="0" applyFont="1" applyFill="1" applyBorder="1" applyAlignment="1">
      <alignment horizontal="left" vertical="center" wrapText="1"/>
    </xf>
    <xf numFmtId="172" fontId="5" fillId="37" borderId="10" xfId="0" applyNumberFormat="1" applyFont="1" applyFill="1" applyBorder="1" applyAlignment="1" applyProtection="1">
      <alignment horizontal="center" vertical="center"/>
      <protection/>
    </xf>
    <xf numFmtId="0" fontId="6" fillId="5" borderId="12" xfId="0" applyFont="1" applyFill="1" applyBorder="1" applyAlignment="1">
      <alignment horizontal="left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6" fillId="42" borderId="12" xfId="0" applyFont="1" applyFill="1" applyBorder="1" applyAlignment="1">
      <alignment horizontal="left" vertical="center" wrapText="1"/>
    </xf>
    <xf numFmtId="0" fontId="6" fillId="42" borderId="10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6" fillId="43" borderId="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172" fontId="5" fillId="0" borderId="10" xfId="0" applyNumberFormat="1" applyFont="1" applyBorder="1" applyAlignment="1">
      <alignment horizontal="center"/>
    </xf>
    <xf numFmtId="177" fontId="53" fillId="34" borderId="10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 wrapText="1"/>
    </xf>
    <xf numFmtId="0" fontId="5" fillId="43" borderId="12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44" borderId="26" xfId="0" applyFont="1" applyFill="1" applyBorder="1" applyAlignment="1" applyProtection="1">
      <alignment horizontal="center" vertical="center" wrapText="1"/>
      <protection/>
    </xf>
    <xf numFmtId="0" fontId="5" fillId="44" borderId="24" xfId="0" applyFont="1" applyFill="1" applyBorder="1" applyAlignment="1" applyProtection="1">
      <alignment horizontal="center" vertical="center" wrapText="1"/>
      <protection/>
    </xf>
    <xf numFmtId="0" fontId="5" fillId="44" borderId="12" xfId="0" applyFont="1" applyFill="1" applyBorder="1" applyAlignment="1" applyProtection="1">
      <alignment horizontal="center" vertical="center" wrapText="1"/>
      <protection/>
    </xf>
    <xf numFmtId="0" fontId="5" fillId="10" borderId="10" xfId="0" applyFont="1" applyFill="1" applyBorder="1" applyAlignment="1">
      <alignment horizontal="center"/>
    </xf>
    <xf numFmtId="0" fontId="5" fillId="10" borderId="26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0" xfId="0" applyFont="1" applyFill="1" applyBorder="1" applyAlignment="1" applyProtection="1">
      <alignment horizontal="center" vertical="center" wrapText="1"/>
      <protection/>
    </xf>
    <xf numFmtId="49" fontId="5" fillId="44" borderId="10" xfId="0" applyNumberFormat="1" applyFont="1" applyFill="1" applyBorder="1" applyAlignment="1" applyProtection="1">
      <alignment horizontal="center" vertical="center" wrapText="1"/>
      <protection/>
    </xf>
    <xf numFmtId="0" fontId="5" fillId="10" borderId="26" xfId="0" applyFont="1" applyFill="1" applyBorder="1" applyAlignment="1" applyProtection="1">
      <alignment horizontal="center" vertical="center" wrapText="1"/>
      <protection/>
    </xf>
    <xf numFmtId="0" fontId="5" fillId="10" borderId="24" xfId="0" applyFont="1" applyFill="1" applyBorder="1" applyAlignment="1" applyProtection="1">
      <alignment horizontal="center" vertical="center" wrapText="1"/>
      <protection/>
    </xf>
    <xf numFmtId="0" fontId="5" fillId="10" borderId="12" xfId="0" applyFont="1" applyFill="1" applyBorder="1" applyAlignment="1" applyProtection="1">
      <alignment horizontal="center" vertical="center" wrapText="1"/>
      <protection/>
    </xf>
    <xf numFmtId="49" fontId="5" fillId="44" borderId="10" xfId="0" applyNumberFormat="1" applyFont="1" applyFill="1" applyBorder="1" applyAlignment="1" applyProtection="1">
      <alignment horizontal="center" vertical="center"/>
      <protection/>
    </xf>
    <xf numFmtId="49" fontId="5" fillId="44" borderId="26" xfId="0" applyNumberFormat="1" applyFont="1" applyFill="1" applyBorder="1" applyAlignment="1" applyProtection="1">
      <alignment horizontal="center" vertical="center" wrapText="1"/>
      <protection/>
    </xf>
    <xf numFmtId="49" fontId="5" fillId="44" borderId="24" xfId="0" applyNumberFormat="1" applyFont="1" applyFill="1" applyBorder="1" applyAlignment="1" applyProtection="1">
      <alignment horizontal="center" vertical="center" wrapText="1"/>
      <protection/>
    </xf>
    <xf numFmtId="49" fontId="5" fillId="44" borderId="12" xfId="0" applyNumberFormat="1" applyFont="1" applyFill="1" applyBorder="1" applyAlignment="1" applyProtection="1">
      <alignment horizontal="center" vertical="center" wrapText="1"/>
      <protection/>
    </xf>
    <xf numFmtId="0" fontId="5" fillId="44" borderId="10" xfId="0" applyFont="1" applyFill="1" applyBorder="1" applyAlignment="1" applyProtection="1">
      <alignment horizontal="center" vertical="center"/>
      <protection/>
    </xf>
    <xf numFmtId="0" fontId="5" fillId="44" borderId="10" xfId="0" applyFont="1" applyFill="1" applyBorder="1" applyAlignment="1" applyProtection="1">
      <alignment horizontal="center" vertical="center" wrapText="1"/>
      <protection/>
    </xf>
    <xf numFmtId="49" fontId="5" fillId="44" borderId="26" xfId="0" applyNumberFormat="1" applyFont="1" applyFill="1" applyBorder="1" applyAlignment="1" applyProtection="1">
      <alignment horizontal="center" vertical="center"/>
      <protection/>
    </xf>
    <xf numFmtId="49" fontId="5" fillId="44" borderId="24" xfId="0" applyNumberFormat="1" applyFont="1" applyFill="1" applyBorder="1" applyAlignment="1" applyProtection="1">
      <alignment horizontal="center" vertical="center"/>
      <protection/>
    </xf>
    <xf numFmtId="49" fontId="5" fillId="44" borderId="12" xfId="0" applyNumberFormat="1" applyFont="1" applyFill="1" applyBorder="1" applyAlignment="1" applyProtection="1">
      <alignment horizontal="center" vertical="center"/>
      <protection/>
    </xf>
    <xf numFmtId="3" fontId="5" fillId="10" borderId="26" xfId="0" applyNumberFormat="1" applyFont="1" applyFill="1" applyBorder="1" applyAlignment="1">
      <alignment horizontal="center"/>
    </xf>
    <xf numFmtId="3" fontId="5" fillId="10" borderId="24" xfId="0" applyNumberFormat="1" applyFont="1" applyFill="1" applyBorder="1" applyAlignment="1">
      <alignment horizontal="center"/>
    </xf>
    <xf numFmtId="3" fontId="5" fillId="10" borderId="12" xfId="0" applyNumberFormat="1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1019"/>
  <sheetViews>
    <sheetView tabSelected="1" zoomScale="118" zoomScaleNormal="118" zoomScaleSheetLayoutView="50" zoomScalePageLayoutView="0" workbookViewId="0" topLeftCell="A1">
      <pane ySplit="2" topLeftCell="A486" activePane="bottomLeft" state="frozen"/>
      <selection pane="topLeft" activeCell="A685" sqref="A685:F685"/>
      <selection pane="bottomLeft" activeCell="G44" sqref="G44"/>
    </sheetView>
  </sheetViews>
  <sheetFormatPr defaultColWidth="9.00390625" defaultRowHeight="12.75" outlineLevelRow="1"/>
  <cols>
    <col min="1" max="1" width="66.875" style="182" customWidth="1"/>
    <col min="2" max="2" width="14.00390625" style="143" customWidth="1"/>
    <col min="3" max="3" width="14.25390625" style="144" customWidth="1"/>
    <col min="4" max="4" width="12.75390625" style="145" customWidth="1"/>
    <col min="5" max="6" width="13.125" style="145" customWidth="1"/>
    <col min="7" max="7" width="10.875" style="128" customWidth="1"/>
    <col min="8" max="8" width="9.375" style="128" customWidth="1"/>
    <col min="9" max="9" width="11.00390625" style="128" customWidth="1"/>
    <col min="10" max="10" width="5.875" style="128" customWidth="1"/>
    <col min="11" max="11" width="7.375" style="128" customWidth="1"/>
    <col min="12" max="21" width="5.875" style="128" customWidth="1"/>
    <col min="22" max="16384" width="9.125" style="128" customWidth="1"/>
  </cols>
  <sheetData>
    <row r="1" spans="1:6" ht="21" customHeight="1" outlineLevel="1">
      <c r="A1" s="331" t="s">
        <v>657</v>
      </c>
      <c r="B1" s="331"/>
      <c r="C1" s="331"/>
      <c r="D1" s="331"/>
      <c r="E1" s="331"/>
      <c r="F1" s="331"/>
    </row>
    <row r="2" spans="1:6" s="129" customFormat="1" ht="76.5" customHeight="1">
      <c r="A2" s="152" t="s">
        <v>531</v>
      </c>
      <c r="B2" s="183" t="s">
        <v>23</v>
      </c>
      <c r="C2" s="203" t="s">
        <v>9</v>
      </c>
      <c r="D2" s="204" t="s">
        <v>472</v>
      </c>
      <c r="E2" s="204" t="s">
        <v>473</v>
      </c>
      <c r="F2" s="204" t="s">
        <v>474</v>
      </c>
    </row>
    <row r="3" spans="1:6" s="130" customFormat="1" ht="18" customHeight="1" outlineLevel="1">
      <c r="A3" s="347" t="s">
        <v>134</v>
      </c>
      <c r="B3" s="347"/>
      <c r="C3" s="347"/>
      <c r="D3" s="347"/>
      <c r="E3" s="347"/>
      <c r="F3" s="347"/>
    </row>
    <row r="4" spans="1:6" ht="28.5" outlineLevel="1">
      <c r="A4" s="205" t="s">
        <v>745</v>
      </c>
      <c r="B4" s="206" t="s">
        <v>2</v>
      </c>
      <c r="C4" s="207">
        <f>SUM(C6:C13)</f>
        <v>49900.7</v>
      </c>
      <c r="D4" s="208">
        <f>D5+D13</f>
        <v>49494.76</v>
      </c>
      <c r="E4" s="208">
        <f>E5+E13</f>
        <v>241.92</v>
      </c>
      <c r="F4" s="208">
        <f>F5+F13</f>
        <v>164.01999999999998</v>
      </c>
    </row>
    <row r="5" spans="1:6" s="133" customFormat="1" ht="15" outlineLevel="1">
      <c r="A5" s="18" t="s">
        <v>135</v>
      </c>
      <c r="B5" s="88" t="s">
        <v>2</v>
      </c>
      <c r="C5" s="86">
        <f>SUM(C6:C12)</f>
        <v>778.81</v>
      </c>
      <c r="D5" s="86">
        <f>SUM(D6:D12)</f>
        <v>372.87</v>
      </c>
      <c r="E5" s="86">
        <f>SUM(E6:E12)</f>
        <v>241.92</v>
      </c>
      <c r="F5" s="86">
        <f>SUM(F6:F12)</f>
        <v>164.01999999999998</v>
      </c>
    </row>
    <row r="6" spans="1:6" s="133" customFormat="1" ht="15" outlineLevel="1">
      <c r="A6" s="18" t="s">
        <v>136</v>
      </c>
      <c r="B6" s="88" t="s">
        <v>2</v>
      </c>
      <c r="C6" s="132">
        <f>SUM(D6:F6)</f>
        <v>86.68</v>
      </c>
      <c r="D6" s="87">
        <v>47.07</v>
      </c>
      <c r="E6" s="134">
        <v>23.38</v>
      </c>
      <c r="F6" s="2">
        <v>16.23</v>
      </c>
    </row>
    <row r="7" spans="1:6" s="133" customFormat="1" ht="15" outlineLevel="1">
      <c r="A7" s="18" t="s">
        <v>137</v>
      </c>
      <c r="B7" s="88" t="s">
        <v>2</v>
      </c>
      <c r="C7" s="132">
        <f aca="true" t="shared" si="0" ref="C7:C13">SUM(D7:F7)</f>
        <v>6.720000000000001</v>
      </c>
      <c r="D7" s="87">
        <v>4.25</v>
      </c>
      <c r="E7" s="134">
        <v>1.74</v>
      </c>
      <c r="F7" s="2">
        <v>0.73</v>
      </c>
    </row>
    <row r="8" spans="1:6" s="133" customFormat="1" ht="15" outlineLevel="1">
      <c r="A8" s="18" t="s">
        <v>138</v>
      </c>
      <c r="B8" s="88" t="s">
        <v>2</v>
      </c>
      <c r="C8" s="132">
        <f t="shared" si="0"/>
        <v>1.52</v>
      </c>
      <c r="D8" s="87">
        <v>1.05</v>
      </c>
      <c r="E8" s="134">
        <v>0.18</v>
      </c>
      <c r="F8" s="2">
        <v>0.29</v>
      </c>
    </row>
    <row r="9" spans="1:6" s="133" customFormat="1" ht="15" outlineLevel="1">
      <c r="A9" s="18" t="s">
        <v>139</v>
      </c>
      <c r="B9" s="88" t="s">
        <v>2</v>
      </c>
      <c r="C9" s="132">
        <f t="shared" si="0"/>
        <v>2.22</v>
      </c>
      <c r="D9" s="87">
        <v>0.58</v>
      </c>
      <c r="E9" s="134">
        <v>1.56</v>
      </c>
      <c r="F9" s="2">
        <v>0.08</v>
      </c>
    </row>
    <row r="10" spans="1:6" s="133" customFormat="1" ht="15" outlineLevel="1">
      <c r="A10" s="18" t="s">
        <v>140</v>
      </c>
      <c r="B10" s="88" t="s">
        <v>2</v>
      </c>
      <c r="C10" s="132">
        <f t="shared" si="0"/>
        <v>0.09</v>
      </c>
      <c r="D10" s="87"/>
      <c r="E10" s="134"/>
      <c r="F10" s="2">
        <v>0.09</v>
      </c>
    </row>
    <row r="11" spans="1:6" s="133" customFormat="1" ht="15" outlineLevel="1">
      <c r="A11" s="18" t="s">
        <v>141</v>
      </c>
      <c r="B11" s="88" t="s">
        <v>2</v>
      </c>
      <c r="C11" s="132">
        <f t="shared" si="0"/>
        <v>64.34</v>
      </c>
      <c r="D11" s="87">
        <v>50.67</v>
      </c>
      <c r="E11" s="134">
        <v>10.55</v>
      </c>
      <c r="F11" s="2">
        <v>3.12</v>
      </c>
    </row>
    <row r="12" spans="1:6" s="133" customFormat="1" ht="15" outlineLevel="1">
      <c r="A12" s="209" t="s">
        <v>142</v>
      </c>
      <c r="B12" s="136" t="s">
        <v>2</v>
      </c>
      <c r="C12" s="210">
        <f t="shared" si="0"/>
        <v>617.24</v>
      </c>
      <c r="D12" s="96">
        <v>269.25</v>
      </c>
      <c r="E12" s="135">
        <v>204.51</v>
      </c>
      <c r="F12" s="3">
        <v>143.48</v>
      </c>
    </row>
    <row r="13" spans="1:6" s="133" customFormat="1" ht="50.25" customHeight="1" outlineLevel="1">
      <c r="A13" s="18" t="s">
        <v>143</v>
      </c>
      <c r="B13" s="5" t="s">
        <v>2</v>
      </c>
      <c r="C13" s="311">
        <f t="shared" si="0"/>
        <v>49121.89</v>
      </c>
      <c r="D13" s="153">
        <v>49121.89</v>
      </c>
      <c r="E13" s="2"/>
      <c r="F13" s="2"/>
    </row>
    <row r="14" spans="1:6" s="133" customFormat="1" ht="15">
      <c r="A14" s="351" t="s">
        <v>172</v>
      </c>
      <c r="B14" s="351"/>
      <c r="C14" s="351"/>
      <c r="D14" s="351"/>
      <c r="E14" s="351"/>
      <c r="F14" s="351"/>
    </row>
    <row r="15" spans="1:7" s="133" customFormat="1" ht="20.25" customHeight="1">
      <c r="A15" s="226" t="s">
        <v>25</v>
      </c>
      <c r="B15" s="154" t="s">
        <v>24</v>
      </c>
      <c r="C15" s="155">
        <f>(C18+G18)/2</f>
        <v>1942</v>
      </c>
      <c r="D15" s="155">
        <f>(D18+H18)/2</f>
        <v>1075.5</v>
      </c>
      <c r="E15" s="155">
        <f>(E18+I18)/2</f>
        <v>570</v>
      </c>
      <c r="F15" s="155">
        <f>(F18+J18)/2</f>
        <v>296.5</v>
      </c>
      <c r="G15" s="211"/>
    </row>
    <row r="16" spans="1:6" ht="28.5">
      <c r="A16" s="4" t="s">
        <v>81</v>
      </c>
      <c r="B16" s="5" t="s">
        <v>24</v>
      </c>
      <c r="C16" s="155">
        <f>SUM(D16:F16)</f>
        <v>1967</v>
      </c>
      <c r="D16" s="64">
        <v>1083</v>
      </c>
      <c r="E16" s="7">
        <v>582</v>
      </c>
      <c r="F16" s="7">
        <v>302</v>
      </c>
    </row>
    <row r="17" spans="1:6" ht="15">
      <c r="A17" s="116" t="s">
        <v>575</v>
      </c>
      <c r="B17" s="5" t="s">
        <v>24</v>
      </c>
      <c r="C17" s="157">
        <f>D17+E17+F17</f>
        <v>1939</v>
      </c>
      <c r="D17" s="212">
        <f>H18+D127+D130</f>
        <v>1073</v>
      </c>
      <c r="E17" s="212">
        <f>I18+E127+E130</f>
        <v>569</v>
      </c>
      <c r="F17" s="212">
        <f>J18+F127+F130</f>
        <v>297</v>
      </c>
    </row>
    <row r="18" spans="1:11" s="133" customFormat="1" ht="32.25" customHeight="1">
      <c r="A18" s="226" t="s">
        <v>748</v>
      </c>
      <c r="B18" s="5" t="s">
        <v>24</v>
      </c>
      <c r="C18" s="155">
        <f>SUM(D18:F18)</f>
        <v>1939</v>
      </c>
      <c r="D18" s="213">
        <f>SUM(D19:D39)</f>
        <v>1073</v>
      </c>
      <c r="E18" s="213">
        <f>SUM(E19:E39)</f>
        <v>569</v>
      </c>
      <c r="F18" s="213">
        <f>SUM(F19:F39)</f>
        <v>297</v>
      </c>
      <c r="G18" s="193">
        <f>H18+I18+J18</f>
        <v>1945</v>
      </c>
      <c r="H18" s="264">
        <v>1078</v>
      </c>
      <c r="I18" s="264">
        <v>571</v>
      </c>
      <c r="J18" s="264">
        <v>296</v>
      </c>
      <c r="K18" s="137" t="s">
        <v>658</v>
      </c>
    </row>
    <row r="19" spans="1:6" s="133" customFormat="1" ht="15">
      <c r="A19" s="227">
        <v>0</v>
      </c>
      <c r="B19" s="214" t="s">
        <v>24</v>
      </c>
      <c r="C19" s="247">
        <f aca="true" t="shared" si="1" ref="C19:C40">SUM(D19:F19)</f>
        <v>26</v>
      </c>
      <c r="D19" s="314">
        <f aca="true" t="shared" si="2" ref="D19:F40">D47+D72</f>
        <v>15</v>
      </c>
      <c r="E19" s="314">
        <f t="shared" si="2"/>
        <v>5</v>
      </c>
      <c r="F19" s="314">
        <f t="shared" si="2"/>
        <v>6</v>
      </c>
    </row>
    <row r="20" spans="1:6" s="133" customFormat="1" ht="15">
      <c r="A20" s="82">
        <v>1</v>
      </c>
      <c r="B20" s="9" t="s">
        <v>24</v>
      </c>
      <c r="C20" s="13">
        <f t="shared" si="1"/>
        <v>31</v>
      </c>
      <c r="D20" s="122">
        <f t="shared" si="2"/>
        <v>24</v>
      </c>
      <c r="E20" s="122">
        <f t="shared" si="2"/>
        <v>5</v>
      </c>
      <c r="F20" s="122">
        <f t="shared" si="2"/>
        <v>2</v>
      </c>
    </row>
    <row r="21" spans="1:6" s="133" customFormat="1" ht="15">
      <c r="A21" s="82">
        <v>2</v>
      </c>
      <c r="B21" s="9" t="s">
        <v>24</v>
      </c>
      <c r="C21" s="13">
        <f t="shared" si="1"/>
        <v>38</v>
      </c>
      <c r="D21" s="122">
        <f t="shared" si="2"/>
        <v>24</v>
      </c>
      <c r="E21" s="122">
        <f t="shared" si="2"/>
        <v>8</v>
      </c>
      <c r="F21" s="122">
        <f t="shared" si="2"/>
        <v>6</v>
      </c>
    </row>
    <row r="22" spans="1:6" s="133" customFormat="1" ht="15">
      <c r="A22" s="12" t="s">
        <v>26</v>
      </c>
      <c r="B22" s="9" t="s">
        <v>24</v>
      </c>
      <c r="C22" s="13">
        <f t="shared" si="1"/>
        <v>100</v>
      </c>
      <c r="D22" s="122">
        <f t="shared" si="2"/>
        <v>56</v>
      </c>
      <c r="E22" s="122">
        <f t="shared" si="2"/>
        <v>29</v>
      </c>
      <c r="F22" s="122">
        <f t="shared" si="2"/>
        <v>15</v>
      </c>
    </row>
    <row r="23" spans="1:6" s="133" customFormat="1" ht="15">
      <c r="A23" s="82">
        <v>6</v>
      </c>
      <c r="B23" s="9" t="s">
        <v>24</v>
      </c>
      <c r="C23" s="13">
        <f t="shared" si="1"/>
        <v>25</v>
      </c>
      <c r="D23" s="122">
        <f t="shared" si="2"/>
        <v>15</v>
      </c>
      <c r="E23" s="122">
        <f t="shared" si="2"/>
        <v>6</v>
      </c>
      <c r="F23" s="122">
        <f t="shared" si="2"/>
        <v>4</v>
      </c>
    </row>
    <row r="24" spans="1:6" s="133" customFormat="1" ht="15">
      <c r="A24" s="84">
        <v>7</v>
      </c>
      <c r="B24" s="9" t="s">
        <v>24</v>
      </c>
      <c r="C24" s="13">
        <f t="shared" si="1"/>
        <v>26</v>
      </c>
      <c r="D24" s="122">
        <f t="shared" si="2"/>
        <v>17</v>
      </c>
      <c r="E24" s="122">
        <f t="shared" si="2"/>
        <v>7</v>
      </c>
      <c r="F24" s="122">
        <f t="shared" si="2"/>
        <v>2</v>
      </c>
    </row>
    <row r="25" spans="1:6" s="133" customFormat="1" ht="15">
      <c r="A25" s="12" t="s">
        <v>27</v>
      </c>
      <c r="B25" s="9" t="s">
        <v>24</v>
      </c>
      <c r="C25" s="13">
        <f t="shared" si="1"/>
        <v>139</v>
      </c>
      <c r="D25" s="122">
        <f t="shared" si="2"/>
        <v>95</v>
      </c>
      <c r="E25" s="122">
        <f t="shared" si="2"/>
        <v>25</v>
      </c>
      <c r="F25" s="122">
        <f t="shared" si="2"/>
        <v>19</v>
      </c>
    </row>
    <row r="26" spans="1:6" s="133" customFormat="1" ht="15">
      <c r="A26" s="12" t="s">
        <v>28</v>
      </c>
      <c r="B26" s="9" t="s">
        <v>24</v>
      </c>
      <c r="C26" s="13">
        <f t="shared" si="1"/>
        <v>45</v>
      </c>
      <c r="D26" s="122">
        <f t="shared" si="2"/>
        <v>23</v>
      </c>
      <c r="E26" s="122">
        <f t="shared" si="2"/>
        <v>14</v>
      </c>
      <c r="F26" s="122">
        <f t="shared" si="2"/>
        <v>8</v>
      </c>
    </row>
    <row r="27" spans="1:9" s="133" customFormat="1" ht="15">
      <c r="A27" s="12" t="s">
        <v>537</v>
      </c>
      <c r="B27" s="9" t="s">
        <v>24</v>
      </c>
      <c r="C27" s="13">
        <f t="shared" si="1"/>
        <v>51</v>
      </c>
      <c r="D27" s="122">
        <f t="shared" si="2"/>
        <v>24</v>
      </c>
      <c r="E27" s="122">
        <f t="shared" si="2"/>
        <v>12</v>
      </c>
      <c r="F27" s="122">
        <f t="shared" si="2"/>
        <v>15</v>
      </c>
      <c r="G27" s="211"/>
      <c r="H27" s="211"/>
      <c r="I27" s="211"/>
    </row>
    <row r="28" spans="1:6" s="133" customFormat="1" ht="15">
      <c r="A28" s="12" t="s">
        <v>538</v>
      </c>
      <c r="B28" s="9" t="s">
        <v>24</v>
      </c>
      <c r="C28" s="13">
        <f t="shared" si="1"/>
        <v>18</v>
      </c>
      <c r="D28" s="122">
        <f t="shared" si="2"/>
        <v>11</v>
      </c>
      <c r="E28" s="122">
        <f t="shared" si="2"/>
        <v>7</v>
      </c>
      <c r="F28" s="122">
        <f t="shared" si="2"/>
        <v>0</v>
      </c>
    </row>
    <row r="29" spans="1:6" s="133" customFormat="1" ht="15">
      <c r="A29" s="12" t="s">
        <v>29</v>
      </c>
      <c r="B29" s="9" t="s">
        <v>24</v>
      </c>
      <c r="C29" s="13">
        <f t="shared" si="1"/>
        <v>92</v>
      </c>
      <c r="D29" s="122">
        <f t="shared" si="2"/>
        <v>49</v>
      </c>
      <c r="E29" s="122">
        <f t="shared" si="2"/>
        <v>28</v>
      </c>
      <c r="F29" s="122">
        <f t="shared" si="2"/>
        <v>15</v>
      </c>
    </row>
    <row r="30" spans="1:6" s="133" customFormat="1" ht="15">
      <c r="A30" s="12" t="s">
        <v>30</v>
      </c>
      <c r="B30" s="9" t="s">
        <v>24</v>
      </c>
      <c r="C30" s="13">
        <f t="shared" si="1"/>
        <v>222</v>
      </c>
      <c r="D30" s="122">
        <f t="shared" si="2"/>
        <v>134</v>
      </c>
      <c r="E30" s="122">
        <f t="shared" si="2"/>
        <v>52</v>
      </c>
      <c r="F30" s="122">
        <f t="shared" si="2"/>
        <v>36</v>
      </c>
    </row>
    <row r="31" spans="1:6" s="133" customFormat="1" ht="15">
      <c r="A31" s="12" t="s">
        <v>31</v>
      </c>
      <c r="B31" s="9" t="s">
        <v>24</v>
      </c>
      <c r="C31" s="13">
        <f t="shared" si="1"/>
        <v>225</v>
      </c>
      <c r="D31" s="122">
        <f t="shared" si="2"/>
        <v>122</v>
      </c>
      <c r="E31" s="122">
        <f t="shared" si="2"/>
        <v>65</v>
      </c>
      <c r="F31" s="122">
        <f t="shared" si="2"/>
        <v>38</v>
      </c>
    </row>
    <row r="32" spans="1:6" s="133" customFormat="1" ht="15">
      <c r="A32" s="12" t="s">
        <v>32</v>
      </c>
      <c r="B32" s="9" t="s">
        <v>24</v>
      </c>
      <c r="C32" s="13">
        <f t="shared" si="1"/>
        <v>152</v>
      </c>
      <c r="D32" s="122">
        <f t="shared" si="2"/>
        <v>72</v>
      </c>
      <c r="E32" s="122">
        <f t="shared" si="2"/>
        <v>54</v>
      </c>
      <c r="F32" s="122">
        <f t="shared" si="2"/>
        <v>26</v>
      </c>
    </row>
    <row r="33" spans="1:6" s="133" customFormat="1" ht="15">
      <c r="A33" s="12" t="s">
        <v>33</v>
      </c>
      <c r="B33" s="9" t="s">
        <v>24</v>
      </c>
      <c r="C33" s="13">
        <f t="shared" si="1"/>
        <v>161</v>
      </c>
      <c r="D33" s="122">
        <f t="shared" si="2"/>
        <v>49</v>
      </c>
      <c r="E33" s="122">
        <f t="shared" si="2"/>
        <v>84</v>
      </c>
      <c r="F33" s="122">
        <f t="shared" si="2"/>
        <v>28</v>
      </c>
    </row>
    <row r="34" spans="1:6" s="133" customFormat="1" ht="15">
      <c r="A34" s="12" t="s">
        <v>34</v>
      </c>
      <c r="B34" s="9" t="s">
        <v>24</v>
      </c>
      <c r="C34" s="13">
        <f t="shared" si="1"/>
        <v>133</v>
      </c>
      <c r="D34" s="122">
        <f t="shared" si="2"/>
        <v>69</v>
      </c>
      <c r="E34" s="122">
        <f t="shared" si="2"/>
        <v>56</v>
      </c>
      <c r="F34" s="122">
        <f t="shared" si="2"/>
        <v>8</v>
      </c>
    </row>
    <row r="35" spans="1:6" s="133" customFormat="1" ht="15">
      <c r="A35" s="12" t="s">
        <v>35</v>
      </c>
      <c r="B35" s="9" t="s">
        <v>24</v>
      </c>
      <c r="C35" s="13">
        <f t="shared" si="1"/>
        <v>128</v>
      </c>
      <c r="D35" s="122">
        <f t="shared" si="2"/>
        <v>78</v>
      </c>
      <c r="E35" s="122">
        <f t="shared" si="2"/>
        <v>32</v>
      </c>
      <c r="F35" s="122">
        <f t="shared" si="2"/>
        <v>18</v>
      </c>
    </row>
    <row r="36" spans="1:6" s="133" customFormat="1" ht="15">
      <c r="A36" s="12" t="s">
        <v>36</v>
      </c>
      <c r="B36" s="9" t="s">
        <v>24</v>
      </c>
      <c r="C36" s="13">
        <f t="shared" si="1"/>
        <v>124</v>
      </c>
      <c r="D36" s="122">
        <f t="shared" si="2"/>
        <v>62</v>
      </c>
      <c r="E36" s="122">
        <f t="shared" si="2"/>
        <v>39</v>
      </c>
      <c r="F36" s="122">
        <f t="shared" si="2"/>
        <v>23</v>
      </c>
    </row>
    <row r="37" spans="1:6" s="133" customFormat="1" ht="15">
      <c r="A37" s="12" t="s">
        <v>37</v>
      </c>
      <c r="B37" s="9" t="s">
        <v>24</v>
      </c>
      <c r="C37" s="13">
        <f t="shared" si="1"/>
        <v>89</v>
      </c>
      <c r="D37" s="122">
        <f t="shared" si="2"/>
        <v>59</v>
      </c>
      <c r="E37" s="122">
        <f t="shared" si="2"/>
        <v>17</v>
      </c>
      <c r="F37" s="122">
        <f t="shared" si="2"/>
        <v>13</v>
      </c>
    </row>
    <row r="38" spans="1:6" s="133" customFormat="1" ht="15">
      <c r="A38" s="12" t="s">
        <v>38</v>
      </c>
      <c r="B38" s="9" t="s">
        <v>24</v>
      </c>
      <c r="C38" s="13">
        <f t="shared" si="1"/>
        <v>44</v>
      </c>
      <c r="D38" s="122">
        <f t="shared" si="2"/>
        <v>30</v>
      </c>
      <c r="E38" s="122">
        <f t="shared" si="2"/>
        <v>10</v>
      </c>
      <c r="F38" s="122">
        <f t="shared" si="2"/>
        <v>4</v>
      </c>
    </row>
    <row r="39" spans="1:6" s="133" customFormat="1" ht="15">
      <c r="A39" s="12" t="s">
        <v>39</v>
      </c>
      <c r="B39" s="9" t="s">
        <v>24</v>
      </c>
      <c r="C39" s="13">
        <f t="shared" si="1"/>
        <v>70</v>
      </c>
      <c r="D39" s="122">
        <f t="shared" si="2"/>
        <v>45</v>
      </c>
      <c r="E39" s="122">
        <f t="shared" si="2"/>
        <v>14</v>
      </c>
      <c r="F39" s="122">
        <f t="shared" si="2"/>
        <v>11</v>
      </c>
    </row>
    <row r="40" spans="1:6" s="133" customFormat="1" ht="32.25" customHeight="1">
      <c r="A40" s="11" t="s">
        <v>90</v>
      </c>
      <c r="B40" s="9" t="s">
        <v>24</v>
      </c>
      <c r="C40" s="13">
        <f t="shared" si="1"/>
        <v>430</v>
      </c>
      <c r="D40" s="125">
        <f t="shared" si="2"/>
        <v>269</v>
      </c>
      <c r="E40" s="125">
        <f t="shared" si="2"/>
        <v>99</v>
      </c>
      <c r="F40" s="125">
        <f t="shared" si="2"/>
        <v>62</v>
      </c>
    </row>
    <row r="41" spans="1:6" s="133" customFormat="1" ht="17.25" customHeight="1">
      <c r="A41" s="12" t="s">
        <v>93</v>
      </c>
      <c r="B41" s="9" t="s">
        <v>40</v>
      </c>
      <c r="C41" s="13">
        <f>C40/C18*100</f>
        <v>22.1763795771016</v>
      </c>
      <c r="D41" s="74">
        <f>D40/D18*100</f>
        <v>25.06989748369059</v>
      </c>
      <c r="E41" s="74">
        <f>E40/E18*100</f>
        <v>17.398945518453427</v>
      </c>
      <c r="F41" s="74">
        <f>F40/F18*100</f>
        <v>20.875420875420875</v>
      </c>
    </row>
    <row r="42" spans="1:6" s="133" customFormat="1" ht="30" customHeight="1">
      <c r="A42" s="11" t="s">
        <v>91</v>
      </c>
      <c r="B42" s="9" t="s">
        <v>24</v>
      </c>
      <c r="C42" s="13">
        <f>SUM(D42:F42)</f>
        <v>1246</v>
      </c>
      <c r="D42" s="125">
        <f>D69+D94</f>
        <v>640</v>
      </c>
      <c r="E42" s="125">
        <f>E69+E94</f>
        <v>411</v>
      </c>
      <c r="F42" s="125">
        <f>F69+F94</f>
        <v>195</v>
      </c>
    </row>
    <row r="43" spans="1:6" s="133" customFormat="1" ht="15">
      <c r="A43" s="12" t="s">
        <v>94</v>
      </c>
      <c r="B43" s="9" t="s">
        <v>40</v>
      </c>
      <c r="C43" s="10">
        <f>C42/C18*100</f>
        <v>64.25992779783394</v>
      </c>
      <c r="D43" s="74">
        <f>D42/D18*100</f>
        <v>59.64585274930102</v>
      </c>
      <c r="E43" s="74">
        <f>E42/E18*100</f>
        <v>72.23198594024605</v>
      </c>
      <c r="F43" s="74">
        <f>F42/F18*100</f>
        <v>65.65656565656566</v>
      </c>
    </row>
    <row r="44" spans="1:6" s="133" customFormat="1" ht="33.75" customHeight="1">
      <c r="A44" s="11" t="s">
        <v>92</v>
      </c>
      <c r="B44" s="9" t="s">
        <v>24</v>
      </c>
      <c r="C44" s="13">
        <f>SUM(D44:F44)</f>
        <v>263</v>
      </c>
      <c r="D44" s="125">
        <f>D70+D95</f>
        <v>164</v>
      </c>
      <c r="E44" s="125">
        <f>E70+E95</f>
        <v>59</v>
      </c>
      <c r="F44" s="125">
        <f>F70+F95</f>
        <v>40</v>
      </c>
    </row>
    <row r="45" spans="1:6" s="133" customFormat="1" ht="15">
      <c r="A45" s="12" t="s">
        <v>95</v>
      </c>
      <c r="B45" s="9" t="s">
        <v>40</v>
      </c>
      <c r="C45" s="10">
        <f>C44/C18*100</f>
        <v>13.563692625064466</v>
      </c>
      <c r="D45" s="74">
        <f>D44/D18*100</f>
        <v>15.284249767008387</v>
      </c>
      <c r="E45" s="74">
        <f>E44/E18*100</f>
        <v>10.369068541300527</v>
      </c>
      <c r="F45" s="74">
        <f>F44/F18*100</f>
        <v>13.468013468013467</v>
      </c>
    </row>
    <row r="46" spans="1:6" s="133" customFormat="1" ht="28.5">
      <c r="A46" s="4" t="s">
        <v>746</v>
      </c>
      <c r="B46" s="9" t="s">
        <v>24</v>
      </c>
      <c r="C46" s="85">
        <f aca="true" t="shared" si="3" ref="C46:C70">SUM(D46:F46)</f>
        <v>1045</v>
      </c>
      <c r="D46" s="213">
        <f>SUM(D47:D67)</f>
        <v>536</v>
      </c>
      <c r="E46" s="213">
        <f>SUM(E47:E67)</f>
        <v>345</v>
      </c>
      <c r="F46" s="213">
        <f>SUM(F47:F67)</f>
        <v>164</v>
      </c>
    </row>
    <row r="47" spans="1:7" s="133" customFormat="1" ht="15">
      <c r="A47" s="82">
        <v>0</v>
      </c>
      <c r="B47" s="9" t="s">
        <v>24</v>
      </c>
      <c r="C47" s="13">
        <f t="shared" si="3"/>
        <v>18</v>
      </c>
      <c r="D47" s="107">
        <v>9</v>
      </c>
      <c r="E47" s="107">
        <v>5</v>
      </c>
      <c r="F47" s="107">
        <v>4</v>
      </c>
      <c r="G47" s="15"/>
    </row>
    <row r="48" spans="1:7" s="133" customFormat="1" ht="15">
      <c r="A48" s="82">
        <v>1</v>
      </c>
      <c r="B48" s="9" t="s">
        <v>24</v>
      </c>
      <c r="C48" s="13">
        <f t="shared" si="3"/>
        <v>13</v>
      </c>
      <c r="D48" s="107">
        <v>10</v>
      </c>
      <c r="E48" s="107">
        <v>1</v>
      </c>
      <c r="F48" s="107">
        <v>2</v>
      </c>
      <c r="G48" s="15"/>
    </row>
    <row r="49" spans="1:7" s="133" customFormat="1" ht="15">
      <c r="A49" s="82">
        <v>2</v>
      </c>
      <c r="B49" s="9" t="s">
        <v>24</v>
      </c>
      <c r="C49" s="13">
        <f t="shared" si="3"/>
        <v>13</v>
      </c>
      <c r="D49" s="107">
        <v>8</v>
      </c>
      <c r="E49" s="107">
        <v>2</v>
      </c>
      <c r="F49" s="107">
        <v>3</v>
      </c>
      <c r="G49" s="15"/>
    </row>
    <row r="50" spans="1:7" s="133" customFormat="1" ht="15">
      <c r="A50" s="12" t="s">
        <v>26</v>
      </c>
      <c r="B50" s="9" t="s">
        <v>24</v>
      </c>
      <c r="C50" s="13">
        <f t="shared" si="3"/>
        <v>45</v>
      </c>
      <c r="D50" s="107">
        <v>24</v>
      </c>
      <c r="E50" s="107">
        <v>12</v>
      </c>
      <c r="F50" s="107">
        <v>9</v>
      </c>
      <c r="G50" s="15"/>
    </row>
    <row r="51" spans="1:7" s="133" customFormat="1" ht="15">
      <c r="A51" s="82">
        <v>6</v>
      </c>
      <c r="B51" s="9" t="s">
        <v>24</v>
      </c>
      <c r="C51" s="13">
        <f t="shared" si="3"/>
        <v>17</v>
      </c>
      <c r="D51" s="107">
        <v>11</v>
      </c>
      <c r="E51" s="107">
        <v>4</v>
      </c>
      <c r="F51" s="107">
        <v>2</v>
      </c>
      <c r="G51" s="15"/>
    </row>
    <row r="52" spans="1:7" s="133" customFormat="1" ht="15">
      <c r="A52" s="84">
        <v>7</v>
      </c>
      <c r="B52" s="9" t="s">
        <v>24</v>
      </c>
      <c r="C52" s="13">
        <f t="shared" si="3"/>
        <v>15</v>
      </c>
      <c r="D52" s="107">
        <v>9</v>
      </c>
      <c r="E52" s="107">
        <v>4</v>
      </c>
      <c r="F52" s="107">
        <v>2</v>
      </c>
      <c r="G52" s="15"/>
    </row>
    <row r="53" spans="1:7" s="133" customFormat="1" ht="15">
      <c r="A53" s="12" t="s">
        <v>27</v>
      </c>
      <c r="B53" s="9" t="s">
        <v>24</v>
      </c>
      <c r="C53" s="13">
        <f t="shared" si="3"/>
        <v>71</v>
      </c>
      <c r="D53" s="107">
        <v>48</v>
      </c>
      <c r="E53" s="107">
        <v>13</v>
      </c>
      <c r="F53" s="107">
        <v>10</v>
      </c>
      <c r="G53" s="15"/>
    </row>
    <row r="54" spans="1:7" s="133" customFormat="1" ht="15">
      <c r="A54" s="12" t="s">
        <v>28</v>
      </c>
      <c r="B54" s="9" t="s">
        <v>24</v>
      </c>
      <c r="C54" s="13">
        <f t="shared" si="3"/>
        <v>21</v>
      </c>
      <c r="D54" s="107">
        <v>12</v>
      </c>
      <c r="E54" s="107">
        <v>5</v>
      </c>
      <c r="F54" s="107">
        <v>4</v>
      </c>
      <c r="G54" s="263">
        <f>C47+C48+C49+C50+C51+C52+C53+C54</f>
        <v>213</v>
      </c>
    </row>
    <row r="55" spans="1:7" s="133" customFormat="1" ht="15">
      <c r="A55" s="12" t="s">
        <v>537</v>
      </c>
      <c r="B55" s="9" t="s">
        <v>24</v>
      </c>
      <c r="C55" s="13">
        <f t="shared" si="3"/>
        <v>22</v>
      </c>
      <c r="D55" s="107">
        <v>12</v>
      </c>
      <c r="E55" s="107">
        <v>4</v>
      </c>
      <c r="F55" s="107">
        <v>6</v>
      </c>
      <c r="G55" s="15"/>
    </row>
    <row r="56" spans="1:7" s="133" customFormat="1" ht="15">
      <c r="A56" s="12" t="s">
        <v>538</v>
      </c>
      <c r="B56" s="9" t="s">
        <v>24</v>
      </c>
      <c r="C56" s="13">
        <f t="shared" si="3"/>
        <v>9</v>
      </c>
      <c r="D56" s="64">
        <v>6</v>
      </c>
      <c r="E56" s="64">
        <v>3</v>
      </c>
      <c r="F56" s="64">
        <v>0</v>
      </c>
      <c r="G56" s="15"/>
    </row>
    <row r="57" spans="1:7" s="133" customFormat="1" ht="15">
      <c r="A57" s="12" t="s">
        <v>29</v>
      </c>
      <c r="B57" s="9" t="s">
        <v>24</v>
      </c>
      <c r="C57" s="13">
        <f t="shared" si="3"/>
        <v>45</v>
      </c>
      <c r="D57" s="64">
        <v>26</v>
      </c>
      <c r="E57" s="64">
        <v>12</v>
      </c>
      <c r="F57" s="64">
        <v>7</v>
      </c>
      <c r="G57" s="15"/>
    </row>
    <row r="58" spans="1:7" s="133" customFormat="1" ht="15">
      <c r="A58" s="12" t="s">
        <v>30</v>
      </c>
      <c r="B58" s="9" t="s">
        <v>24</v>
      </c>
      <c r="C58" s="13">
        <f t="shared" si="3"/>
        <v>125</v>
      </c>
      <c r="D58" s="64">
        <v>70</v>
      </c>
      <c r="E58" s="64">
        <v>32</v>
      </c>
      <c r="F58" s="64">
        <v>23</v>
      </c>
      <c r="G58" s="15"/>
    </row>
    <row r="59" spans="1:7" s="133" customFormat="1" ht="15">
      <c r="A59" s="12" t="s">
        <v>31</v>
      </c>
      <c r="B59" s="9" t="s">
        <v>24</v>
      </c>
      <c r="C59" s="13">
        <f t="shared" si="3"/>
        <v>146</v>
      </c>
      <c r="D59" s="64">
        <v>77</v>
      </c>
      <c r="E59" s="64">
        <v>43</v>
      </c>
      <c r="F59" s="64">
        <v>26</v>
      </c>
      <c r="G59" s="15"/>
    </row>
    <row r="60" spans="1:7" s="133" customFormat="1" ht="15">
      <c r="A60" s="12" t="s">
        <v>32</v>
      </c>
      <c r="B60" s="9" t="s">
        <v>24</v>
      </c>
      <c r="C60" s="13">
        <f t="shared" si="3"/>
        <v>99</v>
      </c>
      <c r="D60" s="64">
        <v>40</v>
      </c>
      <c r="E60" s="64">
        <v>43</v>
      </c>
      <c r="F60" s="64">
        <v>16</v>
      </c>
      <c r="G60" s="15"/>
    </row>
    <row r="61" spans="1:7" s="133" customFormat="1" ht="15">
      <c r="A61" s="12" t="s">
        <v>33</v>
      </c>
      <c r="B61" s="9" t="s">
        <v>24</v>
      </c>
      <c r="C61" s="13">
        <f t="shared" si="3"/>
        <v>110</v>
      </c>
      <c r="D61" s="64">
        <v>25</v>
      </c>
      <c r="E61" s="64">
        <v>67</v>
      </c>
      <c r="F61" s="64">
        <v>18</v>
      </c>
      <c r="G61" s="15"/>
    </row>
    <row r="62" spans="1:7" s="133" customFormat="1" ht="15">
      <c r="A62" s="12" t="s">
        <v>34</v>
      </c>
      <c r="B62" s="9" t="s">
        <v>24</v>
      </c>
      <c r="C62" s="13">
        <f t="shared" si="3"/>
        <v>75</v>
      </c>
      <c r="D62" s="64">
        <v>29</v>
      </c>
      <c r="E62" s="64">
        <v>44</v>
      </c>
      <c r="F62" s="64">
        <v>2</v>
      </c>
      <c r="G62" s="15"/>
    </row>
    <row r="63" spans="1:7" s="133" customFormat="1" ht="15">
      <c r="A63" s="12" t="s">
        <v>35</v>
      </c>
      <c r="B63" s="9" t="s">
        <v>24</v>
      </c>
      <c r="C63" s="13">
        <f t="shared" si="3"/>
        <v>63</v>
      </c>
      <c r="D63" s="107">
        <v>39</v>
      </c>
      <c r="E63" s="107">
        <v>14</v>
      </c>
      <c r="F63" s="107">
        <v>10</v>
      </c>
      <c r="G63" s="15"/>
    </row>
    <row r="64" spans="1:7" s="133" customFormat="1" ht="15">
      <c r="A64" s="12" t="s">
        <v>36</v>
      </c>
      <c r="B64" s="9" t="s">
        <v>24</v>
      </c>
      <c r="C64" s="13">
        <f t="shared" si="3"/>
        <v>64</v>
      </c>
      <c r="D64" s="107">
        <v>32</v>
      </c>
      <c r="E64" s="107">
        <v>21</v>
      </c>
      <c r="F64" s="107">
        <v>11</v>
      </c>
      <c r="G64" s="15"/>
    </row>
    <row r="65" spans="1:7" s="133" customFormat="1" ht="15">
      <c r="A65" s="12" t="s">
        <v>37</v>
      </c>
      <c r="B65" s="9" t="s">
        <v>24</v>
      </c>
      <c r="C65" s="13">
        <f t="shared" si="3"/>
        <v>41</v>
      </c>
      <c r="D65" s="107">
        <v>27</v>
      </c>
      <c r="E65" s="107">
        <v>7</v>
      </c>
      <c r="F65" s="107">
        <v>7</v>
      </c>
      <c r="G65" s="15"/>
    </row>
    <row r="66" spans="1:7" s="133" customFormat="1" ht="15">
      <c r="A66" s="12" t="s">
        <v>38</v>
      </c>
      <c r="B66" s="9" t="s">
        <v>24</v>
      </c>
      <c r="C66" s="13">
        <f t="shared" si="3"/>
        <v>19</v>
      </c>
      <c r="D66" s="107">
        <v>12</v>
      </c>
      <c r="E66" s="107">
        <v>6</v>
      </c>
      <c r="F66" s="107">
        <v>1</v>
      </c>
      <c r="G66" s="15"/>
    </row>
    <row r="67" spans="1:7" s="133" customFormat="1" ht="15">
      <c r="A67" s="12" t="s">
        <v>39</v>
      </c>
      <c r="B67" s="9" t="s">
        <v>24</v>
      </c>
      <c r="C67" s="13">
        <f t="shared" si="3"/>
        <v>14</v>
      </c>
      <c r="D67" s="107">
        <v>10</v>
      </c>
      <c r="E67" s="107">
        <v>3</v>
      </c>
      <c r="F67" s="107">
        <v>1</v>
      </c>
      <c r="G67" s="15"/>
    </row>
    <row r="68" spans="1:6" s="133" customFormat="1" ht="15">
      <c r="A68" s="12" t="s">
        <v>96</v>
      </c>
      <c r="B68" s="9" t="s">
        <v>24</v>
      </c>
      <c r="C68" s="13">
        <f t="shared" si="3"/>
        <v>213</v>
      </c>
      <c r="D68" s="74">
        <f>D47+D48+D49+D50+D51+D52+D53+D54</f>
        <v>131</v>
      </c>
      <c r="E68" s="74">
        <f>E47+E48+E49+E50+E51+E52+E53+E54</f>
        <v>46</v>
      </c>
      <c r="F68" s="74">
        <f>F47+F48+F49+F50+F51+F52+F53+F54</f>
        <v>36</v>
      </c>
    </row>
    <row r="69" spans="1:6" s="133" customFormat="1" ht="15">
      <c r="A69" s="12" t="s">
        <v>97</v>
      </c>
      <c r="B69" s="9" t="s">
        <v>24</v>
      </c>
      <c r="C69" s="13">
        <f t="shared" si="3"/>
        <v>758</v>
      </c>
      <c r="D69" s="74">
        <f>D55+D56+D57+D58+D59+D60+D61+D62+D63+D64</f>
        <v>356</v>
      </c>
      <c r="E69" s="74">
        <f>E55+E56+E57+E58+E59+E60+E61+E62+E63+E64</f>
        <v>283</v>
      </c>
      <c r="F69" s="74">
        <f>F55+F56+F57+F58+F59+F60+F61+F62+F63+F64</f>
        <v>119</v>
      </c>
    </row>
    <row r="70" spans="1:6" s="133" customFormat="1" ht="15">
      <c r="A70" s="12" t="s">
        <v>145</v>
      </c>
      <c r="B70" s="9" t="s">
        <v>24</v>
      </c>
      <c r="C70" s="13">
        <f t="shared" si="3"/>
        <v>74</v>
      </c>
      <c r="D70" s="74">
        <f>D65+D66+D67</f>
        <v>49</v>
      </c>
      <c r="E70" s="74">
        <f>E65+E66+E67</f>
        <v>16</v>
      </c>
      <c r="F70" s="74">
        <f>F65+F66+F67</f>
        <v>9</v>
      </c>
    </row>
    <row r="71" spans="1:6" s="133" customFormat="1" ht="28.5">
      <c r="A71" s="16" t="s">
        <v>749</v>
      </c>
      <c r="B71" s="17" t="s">
        <v>24</v>
      </c>
      <c r="C71" s="85">
        <f aca="true" t="shared" si="4" ref="C71:C76">SUM(D71:F71)</f>
        <v>894</v>
      </c>
      <c r="D71" s="213">
        <f>SUM(D72:D92)</f>
        <v>537</v>
      </c>
      <c r="E71" s="213">
        <f>SUM(E72:E92)</f>
        <v>224</v>
      </c>
      <c r="F71" s="213">
        <f>SUM(F72:F92)</f>
        <v>133</v>
      </c>
    </row>
    <row r="72" spans="1:6" s="133" customFormat="1" ht="15">
      <c r="A72" s="82">
        <v>0</v>
      </c>
      <c r="B72" s="9" t="s">
        <v>24</v>
      </c>
      <c r="C72" s="13">
        <f t="shared" si="4"/>
        <v>8</v>
      </c>
      <c r="D72" s="64">
        <v>6</v>
      </c>
      <c r="E72" s="64">
        <v>0</v>
      </c>
      <c r="F72" s="64">
        <v>2</v>
      </c>
    </row>
    <row r="73" spans="1:6" s="133" customFormat="1" ht="15">
      <c r="A73" s="82">
        <v>1</v>
      </c>
      <c r="B73" s="9" t="s">
        <v>24</v>
      </c>
      <c r="C73" s="13">
        <f t="shared" si="4"/>
        <v>18</v>
      </c>
      <c r="D73" s="64">
        <v>14</v>
      </c>
      <c r="E73" s="64">
        <v>4</v>
      </c>
      <c r="F73" s="64">
        <v>0</v>
      </c>
    </row>
    <row r="74" spans="1:6" s="133" customFormat="1" ht="15">
      <c r="A74" s="82">
        <v>2</v>
      </c>
      <c r="B74" s="9" t="s">
        <v>24</v>
      </c>
      <c r="C74" s="13">
        <f t="shared" si="4"/>
        <v>25</v>
      </c>
      <c r="D74" s="64">
        <v>16</v>
      </c>
      <c r="E74" s="64">
        <v>6</v>
      </c>
      <c r="F74" s="64">
        <v>3</v>
      </c>
    </row>
    <row r="75" spans="1:6" s="133" customFormat="1" ht="15">
      <c r="A75" s="12" t="s">
        <v>26</v>
      </c>
      <c r="B75" s="9" t="s">
        <v>24</v>
      </c>
      <c r="C75" s="13">
        <f t="shared" si="4"/>
        <v>55</v>
      </c>
      <c r="D75" s="64">
        <v>32</v>
      </c>
      <c r="E75" s="64">
        <v>17</v>
      </c>
      <c r="F75" s="64">
        <v>6</v>
      </c>
    </row>
    <row r="76" spans="1:6" s="133" customFormat="1" ht="15">
      <c r="A76" s="82">
        <v>6</v>
      </c>
      <c r="B76" s="9" t="s">
        <v>24</v>
      </c>
      <c r="C76" s="13">
        <f t="shared" si="4"/>
        <v>8</v>
      </c>
      <c r="D76" s="64">
        <v>4</v>
      </c>
      <c r="E76" s="64">
        <v>2</v>
      </c>
      <c r="F76" s="64">
        <v>2</v>
      </c>
    </row>
    <row r="77" spans="1:6" s="133" customFormat="1" ht="15">
      <c r="A77" s="84">
        <v>7</v>
      </c>
      <c r="B77" s="9" t="s">
        <v>24</v>
      </c>
      <c r="C77" s="13">
        <f aca="true" t="shared" si="5" ref="C77:C105">SUM(D77:F77)</f>
        <v>11</v>
      </c>
      <c r="D77" s="64">
        <v>8</v>
      </c>
      <c r="E77" s="64">
        <v>3</v>
      </c>
      <c r="F77" s="64">
        <v>0</v>
      </c>
    </row>
    <row r="78" spans="1:6" s="133" customFormat="1" ht="15">
      <c r="A78" s="12" t="s">
        <v>27</v>
      </c>
      <c r="B78" s="9" t="s">
        <v>24</v>
      </c>
      <c r="C78" s="13">
        <f t="shared" si="5"/>
        <v>68</v>
      </c>
      <c r="D78" s="64">
        <v>47</v>
      </c>
      <c r="E78" s="64">
        <v>12</v>
      </c>
      <c r="F78" s="64">
        <v>9</v>
      </c>
    </row>
    <row r="79" spans="1:7" s="133" customFormat="1" ht="15">
      <c r="A79" s="12" t="s">
        <v>28</v>
      </c>
      <c r="B79" s="9" t="s">
        <v>24</v>
      </c>
      <c r="C79" s="13">
        <f t="shared" si="5"/>
        <v>24</v>
      </c>
      <c r="D79" s="64">
        <v>11</v>
      </c>
      <c r="E79" s="64">
        <v>9</v>
      </c>
      <c r="F79" s="64">
        <v>4</v>
      </c>
      <c r="G79" s="263">
        <f>C72+C73+C74+C75+C76+C77+C78+C79</f>
        <v>217</v>
      </c>
    </row>
    <row r="80" spans="1:6" s="133" customFormat="1" ht="15">
      <c r="A80" s="12" t="s">
        <v>537</v>
      </c>
      <c r="B80" s="9" t="s">
        <v>24</v>
      </c>
      <c r="C80" s="13">
        <f t="shared" si="5"/>
        <v>29</v>
      </c>
      <c r="D80" s="64">
        <v>12</v>
      </c>
      <c r="E80" s="64">
        <v>8</v>
      </c>
      <c r="F80" s="64">
        <v>9</v>
      </c>
    </row>
    <row r="81" spans="1:6" s="133" customFormat="1" ht="15">
      <c r="A81" s="12" t="s">
        <v>538</v>
      </c>
      <c r="B81" s="9" t="s">
        <v>24</v>
      </c>
      <c r="C81" s="13">
        <f t="shared" si="5"/>
        <v>9</v>
      </c>
      <c r="D81" s="64">
        <v>5</v>
      </c>
      <c r="E81" s="64">
        <v>4</v>
      </c>
      <c r="F81" s="64">
        <v>0</v>
      </c>
    </row>
    <row r="82" spans="1:6" s="133" customFormat="1" ht="15">
      <c r="A82" s="12" t="s">
        <v>29</v>
      </c>
      <c r="B82" s="9" t="s">
        <v>24</v>
      </c>
      <c r="C82" s="13">
        <f t="shared" si="5"/>
        <v>47</v>
      </c>
      <c r="D82" s="64">
        <v>23</v>
      </c>
      <c r="E82" s="64">
        <v>16</v>
      </c>
      <c r="F82" s="64">
        <v>8</v>
      </c>
    </row>
    <row r="83" spans="1:6" s="133" customFormat="1" ht="15">
      <c r="A83" s="12" t="s">
        <v>30</v>
      </c>
      <c r="B83" s="9" t="s">
        <v>24</v>
      </c>
      <c r="C83" s="13">
        <f t="shared" si="5"/>
        <v>97</v>
      </c>
      <c r="D83" s="64">
        <v>64</v>
      </c>
      <c r="E83" s="64">
        <v>20</v>
      </c>
      <c r="F83" s="64">
        <v>13</v>
      </c>
    </row>
    <row r="84" spans="1:6" s="133" customFormat="1" ht="15">
      <c r="A84" s="12" t="s">
        <v>31</v>
      </c>
      <c r="B84" s="9" t="s">
        <v>24</v>
      </c>
      <c r="C84" s="13">
        <f t="shared" si="5"/>
        <v>79</v>
      </c>
      <c r="D84" s="64">
        <v>45</v>
      </c>
      <c r="E84" s="64">
        <v>22</v>
      </c>
      <c r="F84" s="64">
        <v>12</v>
      </c>
    </row>
    <row r="85" spans="1:6" s="133" customFormat="1" ht="15">
      <c r="A85" s="12" t="s">
        <v>32</v>
      </c>
      <c r="B85" s="9" t="s">
        <v>24</v>
      </c>
      <c r="C85" s="13">
        <f t="shared" si="5"/>
        <v>53</v>
      </c>
      <c r="D85" s="64">
        <v>32</v>
      </c>
      <c r="E85" s="64">
        <v>11</v>
      </c>
      <c r="F85" s="64">
        <v>10</v>
      </c>
    </row>
    <row r="86" spans="1:6" s="133" customFormat="1" ht="15">
      <c r="A86" s="12" t="s">
        <v>33</v>
      </c>
      <c r="B86" s="9" t="s">
        <v>24</v>
      </c>
      <c r="C86" s="13">
        <f t="shared" si="5"/>
        <v>51</v>
      </c>
      <c r="D86" s="64">
        <v>24</v>
      </c>
      <c r="E86" s="64">
        <v>17</v>
      </c>
      <c r="F86" s="64">
        <v>10</v>
      </c>
    </row>
    <row r="87" spans="1:6" s="133" customFormat="1" ht="15">
      <c r="A87" s="12" t="s">
        <v>34</v>
      </c>
      <c r="B87" s="9" t="s">
        <v>24</v>
      </c>
      <c r="C87" s="13">
        <f t="shared" si="5"/>
        <v>58</v>
      </c>
      <c r="D87" s="64">
        <v>40</v>
      </c>
      <c r="E87" s="64">
        <v>12</v>
      </c>
      <c r="F87" s="64">
        <v>6</v>
      </c>
    </row>
    <row r="88" spans="1:6" s="133" customFormat="1" ht="15">
      <c r="A88" s="12" t="s">
        <v>35</v>
      </c>
      <c r="B88" s="9" t="s">
        <v>24</v>
      </c>
      <c r="C88" s="13">
        <f t="shared" si="5"/>
        <v>65</v>
      </c>
      <c r="D88" s="64">
        <v>39</v>
      </c>
      <c r="E88" s="64">
        <v>18</v>
      </c>
      <c r="F88" s="64">
        <v>8</v>
      </c>
    </row>
    <row r="89" spans="1:6" s="133" customFormat="1" ht="15">
      <c r="A89" s="12" t="s">
        <v>36</v>
      </c>
      <c r="B89" s="9" t="s">
        <v>24</v>
      </c>
      <c r="C89" s="13">
        <f t="shared" si="5"/>
        <v>60</v>
      </c>
      <c r="D89" s="64">
        <v>30</v>
      </c>
      <c r="E89" s="64">
        <v>18</v>
      </c>
      <c r="F89" s="64">
        <v>12</v>
      </c>
    </row>
    <row r="90" spans="1:6" s="133" customFormat="1" ht="14.25" customHeight="1">
      <c r="A90" s="12" t="s">
        <v>37</v>
      </c>
      <c r="B90" s="9" t="s">
        <v>24</v>
      </c>
      <c r="C90" s="13">
        <f t="shared" si="5"/>
        <v>48</v>
      </c>
      <c r="D90" s="64">
        <v>32</v>
      </c>
      <c r="E90" s="64">
        <v>10</v>
      </c>
      <c r="F90" s="64">
        <v>6</v>
      </c>
    </row>
    <row r="91" spans="1:6" s="133" customFormat="1" ht="15.75" customHeight="1">
      <c r="A91" s="12" t="s">
        <v>38</v>
      </c>
      <c r="B91" s="9" t="s">
        <v>24</v>
      </c>
      <c r="C91" s="13">
        <f t="shared" si="5"/>
        <v>25</v>
      </c>
      <c r="D91" s="64">
        <v>18</v>
      </c>
      <c r="E91" s="64">
        <v>4</v>
      </c>
      <c r="F91" s="64">
        <v>3</v>
      </c>
    </row>
    <row r="92" spans="1:6" s="133" customFormat="1" ht="15.75" customHeight="1">
      <c r="A92" s="12" t="s">
        <v>39</v>
      </c>
      <c r="B92" s="9" t="s">
        <v>24</v>
      </c>
      <c r="C92" s="13">
        <f t="shared" si="5"/>
        <v>56</v>
      </c>
      <c r="D92" s="64">
        <v>35</v>
      </c>
      <c r="E92" s="64">
        <v>11</v>
      </c>
      <c r="F92" s="64">
        <v>10</v>
      </c>
    </row>
    <row r="93" spans="1:6" s="133" customFormat="1" ht="15.75" customHeight="1">
      <c r="A93" s="12" t="s">
        <v>98</v>
      </c>
      <c r="B93" s="9" t="s">
        <v>24</v>
      </c>
      <c r="C93" s="13">
        <f t="shared" si="5"/>
        <v>217</v>
      </c>
      <c r="D93" s="74">
        <f>D72+D73+D74+D75+D76+D77+D78+D79</f>
        <v>138</v>
      </c>
      <c r="E93" s="74">
        <f>E72+E73+E74+E75+E76+E77+E78+E79</f>
        <v>53</v>
      </c>
      <c r="F93" s="74">
        <f>F72+F73+F74+F75+F76+F77+F78+F79</f>
        <v>26</v>
      </c>
    </row>
    <row r="94" spans="1:6" s="133" customFormat="1" ht="15.75" customHeight="1">
      <c r="A94" s="12" t="s">
        <v>99</v>
      </c>
      <c r="B94" s="9" t="s">
        <v>24</v>
      </c>
      <c r="C94" s="13">
        <f t="shared" si="5"/>
        <v>488</v>
      </c>
      <c r="D94" s="74">
        <f>D80+D81+D82+D83+D84+D85+D86+D87+D88</f>
        <v>284</v>
      </c>
      <c r="E94" s="74">
        <f>E80+E81+E82+E83+E84+E85+E86+E87+E88</f>
        <v>128</v>
      </c>
      <c r="F94" s="74">
        <f>F80+F81+F82+F83+F84+F85+F86+F87+F88</f>
        <v>76</v>
      </c>
    </row>
    <row r="95" spans="1:6" s="133" customFormat="1" ht="15.75" customHeight="1">
      <c r="A95" s="12" t="s">
        <v>100</v>
      </c>
      <c r="B95" s="9" t="s">
        <v>24</v>
      </c>
      <c r="C95" s="13">
        <f t="shared" si="5"/>
        <v>189</v>
      </c>
      <c r="D95" s="74">
        <f>D89+D90+D91+D92</f>
        <v>115</v>
      </c>
      <c r="E95" s="74">
        <f>E89+E90+E91+E92</f>
        <v>43</v>
      </c>
      <c r="F95" s="74">
        <f>F89+F90+F91+F92</f>
        <v>31</v>
      </c>
    </row>
    <row r="96" spans="1:6" s="133" customFormat="1" ht="38.25" customHeight="1">
      <c r="A96" s="16" t="s">
        <v>600</v>
      </c>
      <c r="B96" s="9" t="s">
        <v>24</v>
      </c>
      <c r="C96" s="85">
        <f t="shared" si="5"/>
        <v>392</v>
      </c>
      <c r="D96" s="85">
        <f>D97+D98</f>
        <v>235</v>
      </c>
      <c r="E96" s="85">
        <f>E97+E98</f>
        <v>98</v>
      </c>
      <c r="F96" s="85">
        <f>F97+F98</f>
        <v>59</v>
      </c>
    </row>
    <row r="97" spans="1:6" s="133" customFormat="1" ht="18" customHeight="1">
      <c r="A97" s="224" t="s">
        <v>101</v>
      </c>
      <c r="B97" s="9" t="s">
        <v>24</v>
      </c>
      <c r="C97" s="13">
        <f t="shared" si="5"/>
        <v>69</v>
      </c>
      <c r="D97" s="7">
        <v>31</v>
      </c>
      <c r="E97" s="64">
        <v>29</v>
      </c>
      <c r="F97" s="64">
        <v>9</v>
      </c>
    </row>
    <row r="98" spans="1:6" s="133" customFormat="1" ht="18" customHeight="1">
      <c r="A98" s="224" t="s">
        <v>102</v>
      </c>
      <c r="B98" s="9" t="s">
        <v>24</v>
      </c>
      <c r="C98" s="13">
        <f t="shared" si="5"/>
        <v>323</v>
      </c>
      <c r="D98" s="64">
        <v>204</v>
      </c>
      <c r="E98" s="64">
        <v>69</v>
      </c>
      <c r="F98" s="64">
        <v>50</v>
      </c>
    </row>
    <row r="99" spans="1:6" s="133" customFormat="1" ht="18" customHeight="1">
      <c r="A99" s="19" t="s">
        <v>75</v>
      </c>
      <c r="B99" s="20" t="s">
        <v>24</v>
      </c>
      <c r="C99" s="85">
        <f t="shared" si="5"/>
        <v>1570</v>
      </c>
      <c r="D99" s="85">
        <f>SUM(D100:D105)</f>
        <v>854</v>
      </c>
      <c r="E99" s="85">
        <f>SUM(E100:E105)</f>
        <v>491</v>
      </c>
      <c r="F99" s="85">
        <f>SUM(F100:F105)</f>
        <v>225</v>
      </c>
    </row>
    <row r="100" spans="1:6" s="133" customFormat="1" ht="18" customHeight="1">
      <c r="A100" s="21" t="s">
        <v>103</v>
      </c>
      <c r="B100" s="20" t="s">
        <v>24</v>
      </c>
      <c r="C100" s="13">
        <f t="shared" si="5"/>
        <v>172</v>
      </c>
      <c r="D100" s="64">
        <v>117</v>
      </c>
      <c r="E100" s="64">
        <v>34</v>
      </c>
      <c r="F100" s="64">
        <v>21</v>
      </c>
    </row>
    <row r="101" spans="1:6" s="133" customFormat="1" ht="18" customHeight="1">
      <c r="A101" s="21" t="s">
        <v>104</v>
      </c>
      <c r="B101" s="20" t="s">
        <v>24</v>
      </c>
      <c r="C101" s="13">
        <f t="shared" si="5"/>
        <v>22</v>
      </c>
      <c r="D101" s="64">
        <v>16</v>
      </c>
      <c r="E101" s="64">
        <v>4</v>
      </c>
      <c r="F101" s="64">
        <v>2</v>
      </c>
    </row>
    <row r="102" spans="1:6" s="133" customFormat="1" ht="18" customHeight="1">
      <c r="A102" s="21" t="s">
        <v>105</v>
      </c>
      <c r="B102" s="20" t="s">
        <v>24</v>
      </c>
      <c r="C102" s="13">
        <f t="shared" si="5"/>
        <v>650</v>
      </c>
      <c r="D102" s="64">
        <v>323</v>
      </c>
      <c r="E102" s="64">
        <v>249</v>
      </c>
      <c r="F102" s="64">
        <v>78</v>
      </c>
    </row>
    <row r="103" spans="1:6" s="133" customFormat="1" ht="18" customHeight="1">
      <c r="A103" s="21" t="s">
        <v>106</v>
      </c>
      <c r="B103" s="20" t="s">
        <v>24</v>
      </c>
      <c r="C103" s="13">
        <f t="shared" si="5"/>
        <v>613</v>
      </c>
      <c r="D103" s="64">
        <v>353</v>
      </c>
      <c r="E103" s="64">
        <v>161</v>
      </c>
      <c r="F103" s="64">
        <v>99</v>
      </c>
    </row>
    <row r="104" spans="1:6" s="133" customFormat="1" ht="18" customHeight="1">
      <c r="A104" s="21" t="s">
        <v>107</v>
      </c>
      <c r="B104" s="20" t="s">
        <v>24</v>
      </c>
      <c r="C104" s="13">
        <f t="shared" si="5"/>
        <v>73</v>
      </c>
      <c r="D104" s="64">
        <v>30</v>
      </c>
      <c r="E104" s="64">
        <v>29</v>
      </c>
      <c r="F104" s="64">
        <v>14</v>
      </c>
    </row>
    <row r="105" spans="1:6" s="133" customFormat="1" ht="18" customHeight="1">
      <c r="A105" s="21" t="s">
        <v>108</v>
      </c>
      <c r="B105" s="215" t="s">
        <v>24</v>
      </c>
      <c r="C105" s="127">
        <f t="shared" si="5"/>
        <v>40</v>
      </c>
      <c r="D105" s="64">
        <v>15</v>
      </c>
      <c r="E105" s="64">
        <v>14</v>
      </c>
      <c r="F105" s="64">
        <v>11</v>
      </c>
    </row>
    <row r="106" spans="1:6" s="133" customFormat="1" ht="18" customHeight="1">
      <c r="A106" s="22" t="s">
        <v>76</v>
      </c>
      <c r="B106" s="24"/>
      <c r="C106" s="53" t="b">
        <f>(C100+C101+C102+C103+C104+C105)=C99</f>
        <v>1</v>
      </c>
      <c r="D106" s="53" t="b">
        <f>(D100+D101+D102+D103+D104+D105)=D99</f>
        <v>1</v>
      </c>
      <c r="E106" s="53" t="b">
        <f>(E100+E101+E102+E103+E104+E105)=E99</f>
        <v>1</v>
      </c>
      <c r="F106" s="53" t="b">
        <f>(F100+F101+F102+F103+F104+F105)=F99</f>
        <v>1</v>
      </c>
    </row>
    <row r="107" spans="1:6" s="133" customFormat="1" ht="18" customHeight="1">
      <c r="A107" s="21" t="s">
        <v>103</v>
      </c>
      <c r="B107" s="24" t="s">
        <v>40</v>
      </c>
      <c r="C107" s="14">
        <f>C100/C99*100</f>
        <v>10.955414012738855</v>
      </c>
      <c r="D107" s="14">
        <f>D100/D99*100</f>
        <v>13.700234192037472</v>
      </c>
      <c r="E107" s="14">
        <f>E100/E99*100</f>
        <v>6.924643584521386</v>
      </c>
      <c r="F107" s="14">
        <f>F100/F99*100</f>
        <v>9.333333333333334</v>
      </c>
    </row>
    <row r="108" spans="1:6" s="133" customFormat="1" ht="15">
      <c r="A108" s="21" t="s">
        <v>104</v>
      </c>
      <c r="B108" s="24" t="s">
        <v>40</v>
      </c>
      <c r="C108" s="14">
        <f>C101/C99*100</f>
        <v>1.4012738853503186</v>
      </c>
      <c r="D108" s="14">
        <f>D101/D99*100</f>
        <v>1.873536299765808</v>
      </c>
      <c r="E108" s="14">
        <f>E101/E99*100</f>
        <v>0.8146639511201629</v>
      </c>
      <c r="F108" s="14">
        <f>F101/F99*100</f>
        <v>0.8888888888888888</v>
      </c>
    </row>
    <row r="109" spans="1:6" s="133" customFormat="1" ht="15">
      <c r="A109" s="21" t="s">
        <v>105</v>
      </c>
      <c r="B109" s="24" t="s">
        <v>40</v>
      </c>
      <c r="C109" s="14">
        <f>C102/C99*100</f>
        <v>41.40127388535032</v>
      </c>
      <c r="D109" s="14">
        <f>D102/D99*100</f>
        <v>37.822014051522245</v>
      </c>
      <c r="E109" s="14">
        <f>E102/E99*100</f>
        <v>50.71283095723014</v>
      </c>
      <c r="F109" s="14">
        <f>F102/F99*100</f>
        <v>34.66666666666667</v>
      </c>
    </row>
    <row r="110" spans="1:6" s="133" customFormat="1" ht="15">
      <c r="A110" s="21" t="s">
        <v>106</v>
      </c>
      <c r="B110" s="24" t="s">
        <v>40</v>
      </c>
      <c r="C110" s="14">
        <f>C103/C99*100</f>
        <v>39.04458598726115</v>
      </c>
      <c r="D110" s="14">
        <f>D103/D99*100</f>
        <v>41.33489461358314</v>
      </c>
      <c r="E110" s="14">
        <f>E103/E99*100</f>
        <v>32.79022403258656</v>
      </c>
      <c r="F110" s="14">
        <f>F103/F99*100</f>
        <v>44</v>
      </c>
    </row>
    <row r="111" spans="1:6" s="133" customFormat="1" ht="15">
      <c r="A111" s="21" t="s">
        <v>107</v>
      </c>
      <c r="B111" s="24" t="s">
        <v>40</v>
      </c>
      <c r="C111" s="14">
        <f>C104/C99*100</f>
        <v>4.64968152866242</v>
      </c>
      <c r="D111" s="14">
        <f>D104/D99*100</f>
        <v>3.51288056206089</v>
      </c>
      <c r="E111" s="14">
        <f>E104/E99*100</f>
        <v>5.906313645621181</v>
      </c>
      <c r="F111" s="14">
        <f>F104/F99*100</f>
        <v>6.222222222222222</v>
      </c>
    </row>
    <row r="112" spans="1:6" s="133" customFormat="1" ht="15">
      <c r="A112" s="240" t="s">
        <v>108</v>
      </c>
      <c r="B112" s="24" t="s">
        <v>40</v>
      </c>
      <c r="C112" s="14">
        <f>C105/C99*100</f>
        <v>2.547770700636943</v>
      </c>
      <c r="D112" s="14">
        <f>D105/D99*100</f>
        <v>1.756440281030445</v>
      </c>
      <c r="E112" s="14">
        <f>E105/E99*100</f>
        <v>2.8513238289205702</v>
      </c>
      <c r="F112" s="14">
        <f>F105/F99*100</f>
        <v>4.888888888888889</v>
      </c>
    </row>
    <row r="113" spans="1:6" s="133" customFormat="1" ht="15">
      <c r="A113" s="238" t="s">
        <v>109</v>
      </c>
      <c r="B113" s="239" t="s">
        <v>41</v>
      </c>
      <c r="C113" s="74">
        <f aca="true" t="shared" si="6" ref="C113:C135">SUM(D113:F113)</f>
        <v>508</v>
      </c>
      <c r="D113" s="64">
        <v>321</v>
      </c>
      <c r="E113" s="64">
        <v>127</v>
      </c>
      <c r="F113" s="64">
        <v>60</v>
      </c>
    </row>
    <row r="114" spans="1:6" s="133" customFormat="1" ht="15">
      <c r="A114" s="241" t="s">
        <v>42</v>
      </c>
      <c r="B114" s="239" t="s">
        <v>24</v>
      </c>
      <c r="C114" s="74">
        <f t="shared" si="6"/>
        <v>474</v>
      </c>
      <c r="D114" s="64">
        <v>288</v>
      </c>
      <c r="E114" s="64">
        <v>108</v>
      </c>
      <c r="F114" s="64">
        <v>78</v>
      </c>
    </row>
    <row r="115" spans="1:6" s="133" customFormat="1" ht="15">
      <c r="A115" s="242" t="s">
        <v>110</v>
      </c>
      <c r="B115" s="239" t="s">
        <v>41</v>
      </c>
      <c r="C115" s="74">
        <f t="shared" si="6"/>
        <v>49</v>
      </c>
      <c r="D115" s="64">
        <v>27</v>
      </c>
      <c r="E115" s="64">
        <v>13</v>
      </c>
      <c r="F115" s="64">
        <v>9</v>
      </c>
    </row>
    <row r="116" spans="1:6" s="133" customFormat="1" ht="15">
      <c r="A116" s="240" t="s">
        <v>42</v>
      </c>
      <c r="B116" s="239" t="s">
        <v>24</v>
      </c>
      <c r="C116" s="74">
        <f t="shared" si="6"/>
        <v>153</v>
      </c>
      <c r="D116" s="64">
        <v>86</v>
      </c>
      <c r="E116" s="64">
        <v>40</v>
      </c>
      <c r="F116" s="64">
        <v>27</v>
      </c>
    </row>
    <row r="117" spans="1:6" s="133" customFormat="1" ht="15">
      <c r="A117" s="240" t="s">
        <v>598</v>
      </c>
      <c r="B117" s="239" t="s">
        <v>41</v>
      </c>
      <c r="C117" s="74">
        <f t="shared" si="6"/>
        <v>87</v>
      </c>
      <c r="D117" s="64">
        <v>60</v>
      </c>
      <c r="E117" s="64">
        <v>18</v>
      </c>
      <c r="F117" s="64">
        <v>9</v>
      </c>
    </row>
    <row r="118" spans="1:6" s="133" customFormat="1" ht="15">
      <c r="A118" s="241" t="s">
        <v>42</v>
      </c>
      <c r="B118" s="239" t="s">
        <v>24</v>
      </c>
      <c r="C118" s="74">
        <f t="shared" si="6"/>
        <v>172</v>
      </c>
      <c r="D118" s="64">
        <v>109</v>
      </c>
      <c r="E118" s="64">
        <v>36</v>
      </c>
      <c r="F118" s="64">
        <v>27</v>
      </c>
    </row>
    <row r="119" spans="1:6" s="133" customFormat="1" ht="30">
      <c r="A119" s="240" t="s">
        <v>599</v>
      </c>
      <c r="B119" s="239" t="s">
        <v>24</v>
      </c>
      <c r="C119" s="74">
        <f t="shared" si="6"/>
        <v>50</v>
      </c>
      <c r="D119" s="64">
        <v>31</v>
      </c>
      <c r="E119" s="64">
        <v>16</v>
      </c>
      <c r="F119" s="64">
        <v>3</v>
      </c>
    </row>
    <row r="120" spans="1:6" s="133" customFormat="1" ht="15">
      <c r="A120" s="241" t="s">
        <v>42</v>
      </c>
      <c r="B120" s="239" t="s">
        <v>24</v>
      </c>
      <c r="C120" s="74">
        <f t="shared" si="6"/>
        <v>79</v>
      </c>
      <c r="D120" s="64">
        <v>50</v>
      </c>
      <c r="E120" s="64">
        <v>25</v>
      </c>
      <c r="F120" s="64">
        <v>4</v>
      </c>
    </row>
    <row r="121" spans="1:6" s="138" customFormat="1" ht="28.5">
      <c r="A121" s="16" t="s">
        <v>747</v>
      </c>
      <c r="B121" s="5" t="s">
        <v>24</v>
      </c>
      <c r="C121" s="74">
        <f t="shared" si="6"/>
        <v>174</v>
      </c>
      <c r="D121" s="74">
        <f>D122+D123+D124+D125+D126</f>
        <v>78</v>
      </c>
      <c r="E121" s="74">
        <f>E122+E123+E124+E125+E126</f>
        <v>75</v>
      </c>
      <c r="F121" s="74">
        <f>F122+F123+F124+F125+F126</f>
        <v>21</v>
      </c>
    </row>
    <row r="122" spans="1:6" s="138" customFormat="1" ht="15">
      <c r="A122" s="12" t="s">
        <v>111</v>
      </c>
      <c r="B122" s="5" t="s">
        <v>24</v>
      </c>
      <c r="C122" s="74">
        <f t="shared" si="6"/>
        <v>161</v>
      </c>
      <c r="D122" s="64">
        <v>73</v>
      </c>
      <c r="E122" s="64">
        <v>68</v>
      </c>
      <c r="F122" s="64">
        <v>20</v>
      </c>
    </row>
    <row r="123" spans="1:6" s="139" customFormat="1" ht="15">
      <c r="A123" s="12" t="s">
        <v>112</v>
      </c>
      <c r="B123" s="5" t="s">
        <v>24</v>
      </c>
      <c r="C123" s="74">
        <f t="shared" si="6"/>
        <v>11</v>
      </c>
      <c r="D123" s="64">
        <v>3</v>
      </c>
      <c r="E123" s="64">
        <v>7</v>
      </c>
      <c r="F123" s="64">
        <v>1</v>
      </c>
    </row>
    <row r="124" spans="1:6" s="139" customFormat="1" ht="15">
      <c r="A124" s="12" t="s">
        <v>146</v>
      </c>
      <c r="B124" s="5" t="s">
        <v>24</v>
      </c>
      <c r="C124" s="74">
        <f t="shared" si="6"/>
        <v>2</v>
      </c>
      <c r="D124" s="64">
        <v>2</v>
      </c>
      <c r="E124" s="64">
        <v>0</v>
      </c>
      <c r="F124" s="64">
        <v>0</v>
      </c>
    </row>
    <row r="125" spans="1:6" s="138" customFormat="1" ht="15">
      <c r="A125" s="12" t="s">
        <v>113</v>
      </c>
      <c r="B125" s="5" t="s">
        <v>24</v>
      </c>
      <c r="C125" s="74">
        <f t="shared" si="6"/>
        <v>0</v>
      </c>
      <c r="D125" s="64">
        <v>0</v>
      </c>
      <c r="E125" s="64">
        <v>0</v>
      </c>
      <c r="F125" s="64">
        <v>0</v>
      </c>
    </row>
    <row r="126" spans="1:6" s="139" customFormat="1" ht="15">
      <c r="A126" s="12" t="s">
        <v>114</v>
      </c>
      <c r="B126" s="5" t="s">
        <v>24</v>
      </c>
      <c r="C126" s="74">
        <f t="shared" si="6"/>
        <v>0</v>
      </c>
      <c r="D126" s="64">
        <v>0</v>
      </c>
      <c r="E126" s="64">
        <v>0</v>
      </c>
      <c r="F126" s="64"/>
    </row>
    <row r="127" spans="1:6" s="139" customFormat="1" ht="15">
      <c r="A127" s="257" t="s">
        <v>154</v>
      </c>
      <c r="B127" s="5" t="s">
        <v>24</v>
      </c>
      <c r="C127" s="74">
        <f t="shared" si="6"/>
        <v>-17</v>
      </c>
      <c r="D127" s="58">
        <f>D128-D129</f>
        <v>-9</v>
      </c>
      <c r="E127" s="58">
        <f>E128-E129</f>
        <v>-6</v>
      </c>
      <c r="F127" s="58">
        <f>F128-F129</f>
        <v>-2</v>
      </c>
    </row>
    <row r="128" spans="1:6" s="139" customFormat="1" ht="15.75" customHeight="1">
      <c r="A128" s="225" t="s">
        <v>43</v>
      </c>
      <c r="B128" s="24" t="s">
        <v>24</v>
      </c>
      <c r="C128" s="74">
        <f t="shared" si="6"/>
        <v>118</v>
      </c>
      <c r="D128" s="7">
        <v>59</v>
      </c>
      <c r="E128" s="7">
        <v>39</v>
      </c>
      <c r="F128" s="7">
        <v>20</v>
      </c>
    </row>
    <row r="129" spans="1:6" s="139" customFormat="1" ht="15.75" customHeight="1">
      <c r="A129" s="225" t="s">
        <v>44</v>
      </c>
      <c r="B129" s="24" t="s">
        <v>24</v>
      </c>
      <c r="C129" s="74">
        <f t="shared" si="6"/>
        <v>135</v>
      </c>
      <c r="D129" s="7">
        <v>68</v>
      </c>
      <c r="E129" s="7">
        <v>45</v>
      </c>
      <c r="F129" s="7">
        <v>22</v>
      </c>
    </row>
    <row r="130" spans="1:6" s="139" customFormat="1" ht="20.25" customHeight="1">
      <c r="A130" s="29" t="s">
        <v>115</v>
      </c>
      <c r="B130" s="26" t="s">
        <v>24</v>
      </c>
      <c r="C130" s="74">
        <f t="shared" si="6"/>
        <v>11</v>
      </c>
      <c r="D130" s="74">
        <f>D131-D132</f>
        <v>4</v>
      </c>
      <c r="E130" s="74">
        <f>E131-E132</f>
        <v>4</v>
      </c>
      <c r="F130" s="74">
        <f>F131-F132</f>
        <v>3</v>
      </c>
    </row>
    <row r="131" spans="1:6" s="139" customFormat="1" ht="15">
      <c r="A131" s="225" t="s">
        <v>45</v>
      </c>
      <c r="B131" s="26" t="s">
        <v>24</v>
      </c>
      <c r="C131" s="74">
        <f t="shared" si="6"/>
        <v>26</v>
      </c>
      <c r="D131" s="7">
        <v>15</v>
      </c>
      <c r="E131" s="7">
        <v>5</v>
      </c>
      <c r="F131" s="7">
        <v>6</v>
      </c>
    </row>
    <row r="132" spans="1:6" s="139" customFormat="1" ht="15" customHeight="1">
      <c r="A132" s="225" t="s">
        <v>78</v>
      </c>
      <c r="B132" s="26" t="s">
        <v>24</v>
      </c>
      <c r="C132" s="74">
        <f t="shared" si="6"/>
        <v>15</v>
      </c>
      <c r="D132" s="7">
        <v>11</v>
      </c>
      <c r="E132" s="7">
        <v>1</v>
      </c>
      <c r="F132" s="7">
        <v>3</v>
      </c>
    </row>
    <row r="133" spans="1:6" s="138" customFormat="1" ht="15.75" customHeight="1">
      <c r="A133" s="225" t="s">
        <v>116</v>
      </c>
      <c r="B133" s="27" t="s">
        <v>117</v>
      </c>
      <c r="C133" s="74">
        <f t="shared" si="6"/>
        <v>0</v>
      </c>
      <c r="D133" s="7"/>
      <c r="E133" s="7"/>
      <c r="F133" s="7"/>
    </row>
    <row r="134" spans="1:6" s="139" customFormat="1" ht="15.75" customHeight="1">
      <c r="A134" s="225" t="s">
        <v>82</v>
      </c>
      <c r="B134" s="26" t="s">
        <v>41</v>
      </c>
      <c r="C134" s="74">
        <f t="shared" si="6"/>
        <v>3</v>
      </c>
      <c r="D134" s="124">
        <v>3</v>
      </c>
      <c r="E134" s="124">
        <v>0</v>
      </c>
      <c r="F134" s="124">
        <v>0</v>
      </c>
    </row>
    <row r="135" spans="1:6" s="139" customFormat="1" ht="15.75" customHeight="1">
      <c r="A135" s="228" t="s">
        <v>83</v>
      </c>
      <c r="B135" s="26" t="s">
        <v>41</v>
      </c>
      <c r="C135" s="74">
        <f t="shared" si="6"/>
        <v>7</v>
      </c>
      <c r="D135" s="7">
        <v>5</v>
      </c>
      <c r="E135" s="7">
        <v>1</v>
      </c>
      <c r="F135" s="7">
        <v>1</v>
      </c>
    </row>
    <row r="136" spans="1:6" s="139" customFormat="1" ht="15">
      <c r="A136" s="343" t="s">
        <v>173</v>
      </c>
      <c r="B136" s="343"/>
      <c r="C136" s="343"/>
      <c r="D136" s="343"/>
      <c r="E136" s="343"/>
      <c r="F136" s="343"/>
    </row>
    <row r="137" spans="1:6" s="139" customFormat="1" ht="15">
      <c r="A137" s="131" t="s">
        <v>46</v>
      </c>
      <c r="B137" s="28" t="s">
        <v>24</v>
      </c>
      <c r="C137" s="213">
        <f>SUM(D137:F137)</f>
        <v>1097</v>
      </c>
      <c r="D137" s="89">
        <f>D138+D161+D158+D164</f>
        <v>581</v>
      </c>
      <c r="E137" s="89">
        <f>E138+E161+E158+E164</f>
        <v>350</v>
      </c>
      <c r="F137" s="89">
        <f>F138+F161+F158+F164</f>
        <v>166</v>
      </c>
    </row>
    <row r="138" spans="1:6" s="139" customFormat="1" ht="42.75">
      <c r="A138" s="29" t="s">
        <v>636</v>
      </c>
      <c r="B138" s="26" t="s">
        <v>24</v>
      </c>
      <c r="C138" s="213">
        <f>SUM(D138:F138)</f>
        <v>1075</v>
      </c>
      <c r="D138" s="89">
        <f>D139+D159</f>
        <v>564</v>
      </c>
      <c r="E138" s="89">
        <f>E139+E159</f>
        <v>347</v>
      </c>
      <c r="F138" s="89">
        <f>F139+F159</f>
        <v>164</v>
      </c>
    </row>
    <row r="139" spans="1:6" s="139" customFormat="1" ht="28.5">
      <c r="A139" s="29" t="s">
        <v>640</v>
      </c>
      <c r="B139" s="26" t="s">
        <v>24</v>
      </c>
      <c r="C139" s="89">
        <f>C140+C141+C142+C145+C146+C147+C148+C149+C150+C151+C152+C153+C154+C155+C156+C157</f>
        <v>958</v>
      </c>
      <c r="D139" s="89">
        <f>D140+D141+D142+D145+D146+D147+D148+D149+D150+D151+D152+D153+D154+D155+D156+D157</f>
        <v>515</v>
      </c>
      <c r="E139" s="89">
        <f>E140+E141+E142+E145+E146+E147+E148+E149+E150+E151+E152+E153+E154+E155+E156+E157</f>
        <v>310</v>
      </c>
      <c r="F139" s="89">
        <f>F140+F141+F142+F145+F146+F147+F148+F149+F150+F151+F152+F153+F154+F155+F156+F157</f>
        <v>133</v>
      </c>
    </row>
    <row r="140" spans="1:6" s="139" customFormat="1" ht="15">
      <c r="A140" s="23" t="s">
        <v>47</v>
      </c>
      <c r="B140" s="26" t="s">
        <v>24</v>
      </c>
      <c r="C140" s="74">
        <f aca="true" t="shared" si="7" ref="C140:C170">SUM(D140:F140)</f>
        <v>632</v>
      </c>
      <c r="D140" s="7">
        <v>363</v>
      </c>
      <c r="E140" s="7">
        <v>195</v>
      </c>
      <c r="F140" s="7">
        <v>74</v>
      </c>
    </row>
    <row r="141" spans="1:6" s="139" customFormat="1" ht="15">
      <c r="A141" s="23" t="s">
        <v>48</v>
      </c>
      <c r="B141" s="26" t="s">
        <v>24</v>
      </c>
      <c r="C141" s="74">
        <f t="shared" si="7"/>
        <v>16</v>
      </c>
      <c r="D141" s="7">
        <v>7</v>
      </c>
      <c r="E141" s="7">
        <v>6</v>
      </c>
      <c r="F141" s="7">
        <v>3</v>
      </c>
    </row>
    <row r="142" spans="1:6" s="139" customFormat="1" ht="45">
      <c r="A142" s="49" t="s">
        <v>601</v>
      </c>
      <c r="B142" s="26" t="s">
        <v>24</v>
      </c>
      <c r="C142" s="74">
        <f t="shared" si="7"/>
        <v>4</v>
      </c>
      <c r="D142" s="74">
        <f>D143+D144</f>
        <v>2</v>
      </c>
      <c r="E142" s="74">
        <f>E143+E144</f>
        <v>2</v>
      </c>
      <c r="F142" s="74">
        <f>F143+F144</f>
        <v>0</v>
      </c>
    </row>
    <row r="143" spans="1:6" s="139" customFormat="1" ht="15">
      <c r="A143" s="243" t="s">
        <v>602</v>
      </c>
      <c r="B143" s="26" t="s">
        <v>24</v>
      </c>
      <c r="C143" s="74">
        <f t="shared" si="7"/>
        <v>1</v>
      </c>
      <c r="D143" s="7">
        <v>0</v>
      </c>
      <c r="E143" s="7">
        <v>1</v>
      </c>
      <c r="F143" s="7">
        <v>0</v>
      </c>
    </row>
    <row r="144" spans="1:6" s="139" customFormat="1" ht="15">
      <c r="A144" s="243" t="s">
        <v>603</v>
      </c>
      <c r="B144" s="26" t="s">
        <v>24</v>
      </c>
      <c r="C144" s="74">
        <f t="shared" si="7"/>
        <v>3</v>
      </c>
      <c r="D144" s="7">
        <v>2</v>
      </c>
      <c r="E144" s="7">
        <v>1</v>
      </c>
      <c r="F144" s="7">
        <v>0</v>
      </c>
    </row>
    <row r="145" spans="1:6" s="139" customFormat="1" ht="15">
      <c r="A145" s="23" t="s">
        <v>49</v>
      </c>
      <c r="B145" s="26" t="s">
        <v>24</v>
      </c>
      <c r="C145" s="74">
        <f t="shared" si="7"/>
        <v>0</v>
      </c>
      <c r="D145" s="7">
        <v>0</v>
      </c>
      <c r="E145" s="7">
        <v>0</v>
      </c>
      <c r="F145" s="7">
        <v>0</v>
      </c>
    </row>
    <row r="146" spans="1:6" s="139" customFormat="1" ht="15">
      <c r="A146" s="23" t="s">
        <v>50</v>
      </c>
      <c r="B146" s="26" t="s">
        <v>24</v>
      </c>
      <c r="C146" s="74">
        <f t="shared" si="7"/>
        <v>9</v>
      </c>
      <c r="D146" s="7">
        <v>5</v>
      </c>
      <c r="E146" s="7">
        <v>2</v>
      </c>
      <c r="F146" s="7">
        <v>2</v>
      </c>
    </row>
    <row r="147" spans="1:6" s="139" customFormat="1" ht="15">
      <c r="A147" s="23" t="s">
        <v>51</v>
      </c>
      <c r="B147" s="26" t="s">
        <v>24</v>
      </c>
      <c r="C147" s="74">
        <f t="shared" si="7"/>
        <v>0</v>
      </c>
      <c r="D147" s="7">
        <v>0</v>
      </c>
      <c r="E147" s="7">
        <v>0</v>
      </c>
      <c r="F147" s="7">
        <v>0</v>
      </c>
    </row>
    <row r="148" spans="1:6" s="139" customFormat="1" ht="30">
      <c r="A148" s="23" t="s">
        <v>52</v>
      </c>
      <c r="B148" s="26" t="s">
        <v>24</v>
      </c>
      <c r="C148" s="74">
        <f t="shared" si="7"/>
        <v>36</v>
      </c>
      <c r="D148" s="7">
        <v>7</v>
      </c>
      <c r="E148" s="7">
        <v>22</v>
      </c>
      <c r="F148" s="7">
        <v>7</v>
      </c>
    </row>
    <row r="149" spans="1:6" s="139" customFormat="1" ht="15.75" customHeight="1">
      <c r="A149" s="23" t="s">
        <v>53</v>
      </c>
      <c r="B149" s="26" t="s">
        <v>24</v>
      </c>
      <c r="C149" s="74">
        <f t="shared" si="7"/>
        <v>20</v>
      </c>
      <c r="D149" s="7">
        <v>7</v>
      </c>
      <c r="E149" s="7">
        <v>8</v>
      </c>
      <c r="F149" s="7">
        <v>5</v>
      </c>
    </row>
    <row r="150" spans="1:6" s="139" customFormat="1" ht="30">
      <c r="A150" s="23" t="s">
        <v>54</v>
      </c>
      <c r="B150" s="26" t="s">
        <v>24</v>
      </c>
      <c r="C150" s="74">
        <f t="shared" si="7"/>
        <v>0</v>
      </c>
      <c r="D150" s="7">
        <v>0</v>
      </c>
      <c r="E150" s="7">
        <v>0</v>
      </c>
      <c r="F150" s="7">
        <v>0</v>
      </c>
    </row>
    <row r="151" spans="1:6" s="139" customFormat="1" ht="15">
      <c r="A151" s="23" t="s">
        <v>55</v>
      </c>
      <c r="B151" s="26" t="s">
        <v>24</v>
      </c>
      <c r="C151" s="74">
        <f t="shared" si="7"/>
        <v>31</v>
      </c>
      <c r="D151" s="7">
        <v>24</v>
      </c>
      <c r="E151" s="7">
        <v>5</v>
      </c>
      <c r="F151" s="7">
        <v>2</v>
      </c>
    </row>
    <row r="152" spans="1:6" s="139" customFormat="1" ht="15">
      <c r="A152" s="23" t="s">
        <v>56</v>
      </c>
      <c r="B152" s="26" t="s">
        <v>24</v>
      </c>
      <c r="C152" s="74">
        <f t="shared" si="7"/>
        <v>142</v>
      </c>
      <c r="D152" s="7">
        <v>55</v>
      </c>
      <c r="E152" s="7">
        <v>55</v>
      </c>
      <c r="F152" s="7">
        <v>32</v>
      </c>
    </row>
    <row r="153" spans="1:6" s="139" customFormat="1" ht="30">
      <c r="A153" s="23" t="s">
        <v>57</v>
      </c>
      <c r="B153" s="26" t="s">
        <v>24</v>
      </c>
      <c r="C153" s="74">
        <f t="shared" si="7"/>
        <v>22</v>
      </c>
      <c r="D153" s="7">
        <v>14</v>
      </c>
      <c r="E153" s="7">
        <v>5</v>
      </c>
      <c r="F153" s="7">
        <v>3</v>
      </c>
    </row>
    <row r="154" spans="1:6" s="139" customFormat="1" ht="30">
      <c r="A154" s="23" t="s">
        <v>58</v>
      </c>
      <c r="B154" s="26" t="s">
        <v>24</v>
      </c>
      <c r="C154" s="74">
        <f t="shared" si="7"/>
        <v>8</v>
      </c>
      <c r="D154" s="7">
        <v>8</v>
      </c>
      <c r="E154" s="7">
        <v>0</v>
      </c>
      <c r="F154" s="7">
        <v>0</v>
      </c>
    </row>
    <row r="155" spans="1:6" s="139" customFormat="1" ht="15">
      <c r="A155" s="23" t="s">
        <v>59</v>
      </c>
      <c r="B155" s="26" t="s">
        <v>24</v>
      </c>
      <c r="C155" s="74">
        <f t="shared" si="7"/>
        <v>1</v>
      </c>
      <c r="D155" s="7">
        <v>1</v>
      </c>
      <c r="E155" s="7">
        <v>0</v>
      </c>
      <c r="F155" s="7">
        <v>0</v>
      </c>
    </row>
    <row r="156" spans="1:6" s="139" customFormat="1" ht="15">
      <c r="A156" s="23" t="s">
        <v>60</v>
      </c>
      <c r="B156" s="26" t="s">
        <v>24</v>
      </c>
      <c r="C156" s="74">
        <f t="shared" si="7"/>
        <v>0</v>
      </c>
      <c r="D156" s="7">
        <v>0</v>
      </c>
      <c r="E156" s="7">
        <v>0</v>
      </c>
      <c r="F156" s="7">
        <v>0</v>
      </c>
    </row>
    <row r="157" spans="1:6" s="138" customFormat="1" ht="15">
      <c r="A157" s="23" t="s">
        <v>118</v>
      </c>
      <c r="B157" s="26" t="s">
        <v>24</v>
      </c>
      <c r="C157" s="74">
        <f t="shared" si="7"/>
        <v>37</v>
      </c>
      <c r="D157" s="7">
        <v>22</v>
      </c>
      <c r="E157" s="7">
        <v>10</v>
      </c>
      <c r="F157" s="7">
        <v>5</v>
      </c>
    </row>
    <row r="158" spans="1:6" s="138" customFormat="1" ht="15">
      <c r="A158" s="29" t="s">
        <v>639</v>
      </c>
      <c r="B158" s="81" t="s">
        <v>24</v>
      </c>
      <c r="C158" s="74">
        <f t="shared" si="7"/>
        <v>0</v>
      </c>
      <c r="D158" s="7"/>
      <c r="E158" s="7"/>
      <c r="F158" s="7"/>
    </row>
    <row r="159" spans="1:6" s="138" customFormat="1" ht="15">
      <c r="A159" s="29" t="s">
        <v>604</v>
      </c>
      <c r="B159" s="81" t="s">
        <v>24</v>
      </c>
      <c r="C159" s="74">
        <f t="shared" si="7"/>
        <v>117</v>
      </c>
      <c r="D159" s="7">
        <v>49</v>
      </c>
      <c r="E159" s="7">
        <v>37</v>
      </c>
      <c r="F159" s="7">
        <v>31</v>
      </c>
    </row>
    <row r="160" spans="1:6" s="138" customFormat="1" ht="28.5">
      <c r="A160" s="29" t="s">
        <v>787</v>
      </c>
      <c r="B160" s="81" t="s">
        <v>24</v>
      </c>
      <c r="C160" s="89">
        <f t="shared" si="7"/>
        <v>202</v>
      </c>
      <c r="D160" s="74">
        <f>D161+D163+D164+D165+D166+D167+D168</f>
        <v>106</v>
      </c>
      <c r="E160" s="74">
        <f>E161+E163+E164+E165+E166+E167+E168</f>
        <v>67</v>
      </c>
      <c r="F160" s="74">
        <f>F161+F163+F164+F165+F166+F167+F168</f>
        <v>29</v>
      </c>
    </row>
    <row r="161" spans="1:6" s="138" customFormat="1" ht="30">
      <c r="A161" s="228" t="s">
        <v>605</v>
      </c>
      <c r="B161" s="81" t="s">
        <v>24</v>
      </c>
      <c r="C161" s="74">
        <f t="shared" si="7"/>
        <v>8</v>
      </c>
      <c r="D161" s="7">
        <v>8</v>
      </c>
      <c r="E161" s="7">
        <v>0</v>
      </c>
      <c r="F161" s="7">
        <v>0</v>
      </c>
    </row>
    <row r="162" spans="1:6" s="138" customFormat="1" ht="15">
      <c r="A162" s="243" t="s">
        <v>606</v>
      </c>
      <c r="B162" s="81" t="s">
        <v>24</v>
      </c>
      <c r="C162" s="74">
        <f t="shared" si="7"/>
        <v>8</v>
      </c>
      <c r="D162" s="7">
        <v>8</v>
      </c>
      <c r="E162" s="7">
        <v>0</v>
      </c>
      <c r="F162" s="7">
        <v>0</v>
      </c>
    </row>
    <row r="163" spans="1:6" s="138" customFormat="1" ht="15">
      <c r="A163" s="113" t="s">
        <v>607</v>
      </c>
      <c r="B163" s="229" t="s">
        <v>24</v>
      </c>
      <c r="C163" s="74">
        <f t="shared" si="7"/>
        <v>37</v>
      </c>
      <c r="D163" s="7">
        <v>16</v>
      </c>
      <c r="E163" s="7">
        <v>14</v>
      </c>
      <c r="F163" s="7">
        <v>7</v>
      </c>
    </row>
    <row r="164" spans="1:6" s="138" customFormat="1" ht="15">
      <c r="A164" s="113" t="s">
        <v>608</v>
      </c>
      <c r="B164" s="229" t="s">
        <v>24</v>
      </c>
      <c r="C164" s="74">
        <f t="shared" si="7"/>
        <v>14</v>
      </c>
      <c r="D164" s="7">
        <v>9</v>
      </c>
      <c r="E164" s="7">
        <v>3</v>
      </c>
      <c r="F164" s="7">
        <v>2</v>
      </c>
    </row>
    <row r="165" spans="1:6" s="138" customFormat="1" ht="15">
      <c r="A165" s="113" t="s">
        <v>792</v>
      </c>
      <c r="B165" s="229" t="s">
        <v>24</v>
      </c>
      <c r="C165" s="74">
        <f t="shared" si="7"/>
        <v>0</v>
      </c>
      <c r="D165" s="7">
        <v>0</v>
      </c>
      <c r="E165" s="7">
        <v>0</v>
      </c>
      <c r="F165" s="7">
        <v>0</v>
      </c>
    </row>
    <row r="166" spans="1:6" s="138" customFormat="1" ht="15">
      <c r="A166" s="113" t="s">
        <v>793</v>
      </c>
      <c r="B166" s="229" t="s">
        <v>24</v>
      </c>
      <c r="C166" s="74">
        <f t="shared" si="7"/>
        <v>0</v>
      </c>
      <c r="D166" s="59">
        <v>0</v>
      </c>
      <c r="E166" s="59">
        <v>0</v>
      </c>
      <c r="F166" s="59">
        <v>0</v>
      </c>
    </row>
    <row r="167" spans="1:6" s="138" customFormat="1" ht="15">
      <c r="A167" s="113" t="s">
        <v>638</v>
      </c>
      <c r="B167" s="229" t="s">
        <v>24</v>
      </c>
      <c r="C167" s="74">
        <f t="shared" si="7"/>
        <v>48</v>
      </c>
      <c r="D167" s="59">
        <v>24</v>
      </c>
      <c r="E167" s="59">
        <v>13</v>
      </c>
      <c r="F167" s="59">
        <v>11</v>
      </c>
    </row>
    <row r="168" spans="1:6" s="138" customFormat="1" ht="15">
      <c r="A168" s="113" t="s">
        <v>609</v>
      </c>
      <c r="B168" s="229" t="s">
        <v>24</v>
      </c>
      <c r="C168" s="74">
        <f t="shared" si="7"/>
        <v>95</v>
      </c>
      <c r="D168" s="59">
        <v>49</v>
      </c>
      <c r="E168" s="59">
        <v>37</v>
      </c>
      <c r="F168" s="59">
        <v>9</v>
      </c>
    </row>
    <row r="169" spans="1:6" s="139" customFormat="1" ht="21.75" customHeight="1">
      <c r="A169" s="348" t="s">
        <v>174</v>
      </c>
      <c r="B169" s="349"/>
      <c r="C169" s="349"/>
      <c r="D169" s="349"/>
      <c r="E169" s="349"/>
      <c r="F169" s="350"/>
    </row>
    <row r="170" spans="1:6" s="220" customFormat="1" ht="31.5" customHeight="1">
      <c r="A170" s="91" t="s">
        <v>585</v>
      </c>
      <c r="B170" s="81" t="s">
        <v>24</v>
      </c>
      <c r="C170" s="74">
        <f t="shared" si="7"/>
        <v>392</v>
      </c>
      <c r="D170" s="74">
        <f>D97+D98</f>
        <v>235</v>
      </c>
      <c r="E170" s="74">
        <f>E97+E98</f>
        <v>98</v>
      </c>
      <c r="F170" s="74">
        <f>F97+F98</f>
        <v>59</v>
      </c>
    </row>
    <row r="171" spans="1:6" s="139" customFormat="1" ht="15.75" customHeight="1">
      <c r="A171" s="184" t="s">
        <v>155</v>
      </c>
      <c r="B171" s="32" t="s">
        <v>61</v>
      </c>
      <c r="C171" s="255">
        <f>SUM(D171:F171)</f>
        <v>78011352</v>
      </c>
      <c r="D171" s="244">
        <v>48498360</v>
      </c>
      <c r="E171" s="244">
        <v>19215840</v>
      </c>
      <c r="F171" s="244">
        <v>10297152</v>
      </c>
    </row>
    <row r="172" spans="1:6" s="139" customFormat="1" ht="33.75" customHeight="1">
      <c r="A172" s="92" t="s">
        <v>558</v>
      </c>
      <c r="B172" s="34" t="s">
        <v>61</v>
      </c>
      <c r="C172" s="74">
        <f>C171/C170/12</f>
        <v>16584.04591836735</v>
      </c>
      <c r="D172" s="125">
        <f>D171/D170/12</f>
        <v>17198</v>
      </c>
      <c r="E172" s="125">
        <f>E171/E170/12</f>
        <v>16340</v>
      </c>
      <c r="F172" s="125">
        <f>F171/F170/12</f>
        <v>14544</v>
      </c>
    </row>
    <row r="173" spans="1:6" s="139" customFormat="1" ht="15.75" customHeight="1">
      <c r="A173" s="353" t="s">
        <v>175</v>
      </c>
      <c r="B173" s="354"/>
      <c r="C173" s="354"/>
      <c r="D173" s="354"/>
      <c r="E173" s="354"/>
      <c r="F173" s="355"/>
    </row>
    <row r="174" spans="1:6" s="139" customFormat="1" ht="15.75" customHeight="1">
      <c r="A174" s="35" t="s">
        <v>84</v>
      </c>
      <c r="B174" s="36" t="s">
        <v>62</v>
      </c>
      <c r="C174" s="302">
        <f>C175+C185+C200</f>
        <v>38762.9</v>
      </c>
      <c r="D174" s="302">
        <f>D175+D185+D200</f>
        <v>31470.499999999996</v>
      </c>
      <c r="E174" s="302">
        <f>E175+E185+E200</f>
        <v>4071</v>
      </c>
      <c r="F174" s="302">
        <f>F175+F185+F200</f>
        <v>3221.4</v>
      </c>
    </row>
    <row r="175" spans="1:6" s="139" customFormat="1" ht="15.75" customHeight="1">
      <c r="A175" s="43" t="s">
        <v>79</v>
      </c>
      <c r="B175" s="36" t="s">
        <v>62</v>
      </c>
      <c r="C175" s="8">
        <f aca="true" t="shared" si="8" ref="C175:C204">SUM(D175:F175)</f>
        <v>2068.2</v>
      </c>
      <c r="D175" s="8">
        <f>D176+D177+D179+D182+D184</f>
        <v>1035.3</v>
      </c>
      <c r="E175" s="8">
        <f>E176+E177+E179+E182+E184</f>
        <v>343.9</v>
      </c>
      <c r="F175" s="8">
        <f>F176+F177+F179+F182+F184</f>
        <v>689</v>
      </c>
    </row>
    <row r="176" spans="1:6" s="139" customFormat="1" ht="15.75" customHeight="1">
      <c r="A176" s="39" t="s">
        <v>766</v>
      </c>
      <c r="B176" s="36" t="s">
        <v>62</v>
      </c>
      <c r="C176" s="8">
        <f t="shared" si="8"/>
        <v>1820.6</v>
      </c>
      <c r="D176" s="63">
        <v>910.3</v>
      </c>
      <c r="E176" s="63">
        <v>303.4</v>
      </c>
      <c r="F176" s="25">
        <v>606.9</v>
      </c>
    </row>
    <row r="177" spans="1:6" s="139" customFormat="1" ht="15.75" customHeight="1">
      <c r="A177" s="39" t="s">
        <v>767</v>
      </c>
      <c r="B177" s="36" t="s">
        <v>62</v>
      </c>
      <c r="C177" s="8">
        <f t="shared" si="8"/>
        <v>49.9</v>
      </c>
      <c r="D177" s="8">
        <f>D178</f>
        <v>25</v>
      </c>
      <c r="E177" s="8">
        <f>E178</f>
        <v>8.3</v>
      </c>
      <c r="F177" s="8">
        <f>F178</f>
        <v>16.6</v>
      </c>
    </row>
    <row r="178" spans="1:6" s="139" customFormat="1" ht="16.5" customHeight="1">
      <c r="A178" s="300" t="s">
        <v>768</v>
      </c>
      <c r="B178" s="36" t="s">
        <v>62</v>
      </c>
      <c r="C178" s="14">
        <f t="shared" si="8"/>
        <v>49.9</v>
      </c>
      <c r="D178" s="63">
        <v>25</v>
      </c>
      <c r="E178" s="63">
        <v>8.3</v>
      </c>
      <c r="F178" s="25">
        <v>16.6</v>
      </c>
    </row>
    <row r="179" spans="1:6" s="139" customFormat="1" ht="15.75" customHeight="1">
      <c r="A179" s="39" t="s">
        <v>769</v>
      </c>
      <c r="B179" s="36" t="s">
        <v>62</v>
      </c>
      <c r="C179" s="8">
        <f t="shared" si="8"/>
        <v>188.4</v>
      </c>
      <c r="D179" s="8">
        <f>D180+D181</f>
        <v>94.2</v>
      </c>
      <c r="E179" s="8">
        <f>E180+E181</f>
        <v>31.2</v>
      </c>
      <c r="F179" s="8">
        <f>F180+F181</f>
        <v>63</v>
      </c>
    </row>
    <row r="180" spans="1:6" s="139" customFormat="1" ht="15.75" customHeight="1">
      <c r="A180" s="300" t="s">
        <v>771</v>
      </c>
      <c r="B180" s="36" t="s">
        <v>62</v>
      </c>
      <c r="C180" s="14">
        <f t="shared" si="8"/>
        <v>32.5</v>
      </c>
      <c r="D180" s="282">
        <v>16.2</v>
      </c>
      <c r="E180" s="282">
        <v>5.3</v>
      </c>
      <c r="F180" s="25">
        <v>11</v>
      </c>
    </row>
    <row r="181" spans="1:6" s="139" customFormat="1" ht="15">
      <c r="A181" s="300" t="s">
        <v>770</v>
      </c>
      <c r="B181" s="36" t="s">
        <v>62</v>
      </c>
      <c r="C181" s="14">
        <f t="shared" si="8"/>
        <v>155.9</v>
      </c>
      <c r="D181" s="31">
        <v>78</v>
      </c>
      <c r="E181" s="31">
        <v>25.9</v>
      </c>
      <c r="F181" s="25">
        <v>52</v>
      </c>
    </row>
    <row r="182" spans="1:6" s="139" customFormat="1" ht="15">
      <c r="A182" s="39" t="s">
        <v>772</v>
      </c>
      <c r="B182" s="36" t="s">
        <v>62</v>
      </c>
      <c r="C182" s="8">
        <f t="shared" si="8"/>
        <v>9.3</v>
      </c>
      <c r="D182" s="8">
        <f>D183</f>
        <v>5.8</v>
      </c>
      <c r="E182" s="8">
        <f>E183</f>
        <v>1</v>
      </c>
      <c r="F182" s="8">
        <f>F183</f>
        <v>2.5</v>
      </c>
    </row>
    <row r="183" spans="1:6" s="139" customFormat="1" ht="21" customHeight="1">
      <c r="A183" s="300" t="s">
        <v>794</v>
      </c>
      <c r="B183" s="36" t="s">
        <v>62</v>
      </c>
      <c r="C183" s="14">
        <f t="shared" si="8"/>
        <v>9.3</v>
      </c>
      <c r="D183" s="63">
        <v>5.8</v>
      </c>
      <c r="E183" s="63">
        <v>1</v>
      </c>
      <c r="F183" s="25">
        <v>2.5</v>
      </c>
    </row>
    <row r="184" spans="1:6" s="139" customFormat="1" ht="33.75" customHeight="1">
      <c r="A184" s="39" t="s">
        <v>795</v>
      </c>
      <c r="B184" s="36" t="s">
        <v>62</v>
      </c>
      <c r="C184" s="8">
        <f t="shared" si="8"/>
        <v>0</v>
      </c>
      <c r="D184" s="31">
        <v>0</v>
      </c>
      <c r="E184" s="31">
        <v>0</v>
      </c>
      <c r="F184" s="25">
        <v>0</v>
      </c>
    </row>
    <row r="185" spans="1:6" s="139" customFormat="1" ht="13.5" customHeight="1">
      <c r="A185" s="43" t="s">
        <v>119</v>
      </c>
      <c r="B185" s="36" t="s">
        <v>62</v>
      </c>
      <c r="C185" s="8">
        <f t="shared" si="8"/>
        <v>241.7</v>
      </c>
      <c r="D185" s="303">
        <f>D186+D192+D193+D197+D198+D199</f>
        <v>221.5</v>
      </c>
      <c r="E185" s="303">
        <f>E186+E192+E193+E197+E198+E199</f>
        <v>14.2</v>
      </c>
      <c r="F185" s="303">
        <f>F186+F192+F193+F197+F198+F199</f>
        <v>6</v>
      </c>
    </row>
    <row r="186" spans="1:6" s="139" customFormat="1" ht="36" customHeight="1">
      <c r="A186" s="39" t="s">
        <v>783</v>
      </c>
      <c r="B186" s="36"/>
      <c r="C186" s="8">
        <f t="shared" si="8"/>
        <v>39.7</v>
      </c>
      <c r="D186" s="303">
        <f>D187+D190+D191</f>
        <v>26.5</v>
      </c>
      <c r="E186" s="303">
        <f>E187+E190+E191</f>
        <v>13.2</v>
      </c>
      <c r="F186" s="303">
        <f>F187+F190+F191</f>
        <v>0</v>
      </c>
    </row>
    <row r="187" spans="1:6" s="139" customFormat="1" ht="56.25" customHeight="1">
      <c r="A187" s="42" t="s">
        <v>784</v>
      </c>
      <c r="B187" s="36" t="s">
        <v>62</v>
      </c>
      <c r="C187" s="8">
        <f t="shared" si="8"/>
        <v>0</v>
      </c>
      <c r="D187" s="304">
        <f>D188+D189</f>
        <v>0</v>
      </c>
      <c r="E187" s="304">
        <f>E188+E189</f>
        <v>0</v>
      </c>
      <c r="F187" s="304">
        <f>F188+F189</f>
        <v>0</v>
      </c>
    </row>
    <row r="188" spans="1:6" s="138" customFormat="1" ht="36" customHeight="1">
      <c r="A188" s="300" t="s">
        <v>773</v>
      </c>
      <c r="B188" s="36" t="s">
        <v>62</v>
      </c>
      <c r="C188" s="14">
        <f t="shared" si="8"/>
        <v>0</v>
      </c>
      <c r="D188" s="63"/>
      <c r="E188" s="63"/>
      <c r="F188" s="63"/>
    </row>
    <row r="189" spans="1:6" s="138" customFormat="1" ht="36" customHeight="1">
      <c r="A189" s="300" t="s">
        <v>774</v>
      </c>
      <c r="B189" s="36" t="s">
        <v>62</v>
      </c>
      <c r="C189" s="14">
        <f t="shared" si="8"/>
        <v>0</v>
      </c>
      <c r="D189" s="63"/>
      <c r="E189" s="63"/>
      <c r="F189" s="63"/>
    </row>
    <row r="190" spans="1:6" s="138" customFormat="1" ht="56.25" customHeight="1">
      <c r="A190" s="258" t="s">
        <v>644</v>
      </c>
      <c r="B190" s="55" t="s">
        <v>62</v>
      </c>
      <c r="C190" s="14">
        <f t="shared" si="8"/>
        <v>0</v>
      </c>
      <c r="D190" s="63"/>
      <c r="E190" s="63"/>
      <c r="F190" s="63"/>
    </row>
    <row r="191" spans="1:6" s="139" customFormat="1" ht="29.25" customHeight="1">
      <c r="A191" s="42" t="s">
        <v>775</v>
      </c>
      <c r="B191" s="36" t="s">
        <v>62</v>
      </c>
      <c r="C191" s="14">
        <f t="shared" si="8"/>
        <v>39.7</v>
      </c>
      <c r="D191" s="63">
        <v>26.5</v>
      </c>
      <c r="E191" s="63">
        <v>13.2</v>
      </c>
      <c r="F191" s="63">
        <v>0</v>
      </c>
    </row>
    <row r="192" spans="1:6" s="139" customFormat="1" ht="30">
      <c r="A192" s="42" t="s">
        <v>776</v>
      </c>
      <c r="B192" s="36" t="s">
        <v>62</v>
      </c>
      <c r="C192" s="14">
        <f t="shared" si="8"/>
        <v>202</v>
      </c>
      <c r="D192" s="31">
        <v>195</v>
      </c>
      <c r="E192" s="31">
        <v>1</v>
      </c>
      <c r="F192" s="31">
        <v>6</v>
      </c>
    </row>
    <row r="193" spans="1:6" s="139" customFormat="1" ht="30">
      <c r="A193" s="42" t="s">
        <v>63</v>
      </c>
      <c r="B193" s="36" t="s">
        <v>62</v>
      </c>
      <c r="C193" s="8">
        <f t="shared" si="8"/>
        <v>0</v>
      </c>
      <c r="D193" s="8">
        <f>D194+D195+D196</f>
        <v>0</v>
      </c>
      <c r="E193" s="8">
        <f>E194+E195+E196</f>
        <v>0</v>
      </c>
      <c r="F193" s="8">
        <f>F194+F195+F196</f>
        <v>0</v>
      </c>
    </row>
    <row r="194" spans="1:6" s="139" customFormat="1" ht="15">
      <c r="A194" s="300" t="s">
        <v>777</v>
      </c>
      <c r="B194" s="36" t="s">
        <v>62</v>
      </c>
      <c r="C194" s="14">
        <f t="shared" si="8"/>
        <v>0</v>
      </c>
      <c r="D194" s="172"/>
      <c r="E194" s="172"/>
      <c r="F194" s="172"/>
    </row>
    <row r="195" spans="1:6" s="139" customFormat="1" ht="30">
      <c r="A195" s="300" t="s">
        <v>778</v>
      </c>
      <c r="B195" s="36" t="s">
        <v>62</v>
      </c>
      <c r="C195" s="14">
        <f t="shared" si="8"/>
        <v>0</v>
      </c>
      <c r="D195" s="305"/>
      <c r="E195" s="305"/>
      <c r="F195" s="305"/>
    </row>
    <row r="196" spans="1:6" s="138" customFormat="1" ht="30">
      <c r="A196" s="300" t="s">
        <v>779</v>
      </c>
      <c r="B196" s="36" t="s">
        <v>62</v>
      </c>
      <c r="C196" s="14">
        <f t="shared" si="8"/>
        <v>0</v>
      </c>
      <c r="D196" s="306"/>
      <c r="E196" s="306"/>
      <c r="F196" s="306"/>
    </row>
    <row r="197" spans="1:6" s="138" customFormat="1" ht="18.75" customHeight="1">
      <c r="A197" s="42" t="s">
        <v>64</v>
      </c>
      <c r="B197" s="36" t="s">
        <v>62</v>
      </c>
      <c r="C197" s="8">
        <f t="shared" si="8"/>
        <v>0</v>
      </c>
      <c r="D197" s="306"/>
      <c r="E197" s="306"/>
      <c r="F197" s="306"/>
    </row>
    <row r="198" spans="1:6" s="139" customFormat="1" ht="20.25" customHeight="1">
      <c r="A198" s="42" t="s">
        <v>65</v>
      </c>
      <c r="B198" s="36" t="s">
        <v>62</v>
      </c>
      <c r="C198" s="8">
        <f t="shared" si="8"/>
        <v>0</v>
      </c>
      <c r="D198" s="306"/>
      <c r="E198" s="306"/>
      <c r="F198" s="306"/>
    </row>
    <row r="199" spans="1:6" s="139" customFormat="1" ht="15">
      <c r="A199" s="42" t="s">
        <v>66</v>
      </c>
      <c r="B199" s="36" t="s">
        <v>62</v>
      </c>
      <c r="C199" s="8">
        <f t="shared" si="8"/>
        <v>0</v>
      </c>
      <c r="D199" s="31"/>
      <c r="E199" s="31"/>
      <c r="F199" s="31"/>
    </row>
    <row r="200" spans="1:6" s="139" customFormat="1" ht="28.5">
      <c r="A200" s="43" t="s">
        <v>642</v>
      </c>
      <c r="B200" s="36" t="s">
        <v>62</v>
      </c>
      <c r="C200" s="8">
        <f t="shared" si="8"/>
        <v>36453</v>
      </c>
      <c r="D200" s="8">
        <f>D201+D205+D206</f>
        <v>30213.699999999997</v>
      </c>
      <c r="E200" s="8">
        <f>E201+E205+E206</f>
        <v>3712.9</v>
      </c>
      <c r="F200" s="8">
        <f>F201+F205+F206</f>
        <v>2526.4</v>
      </c>
    </row>
    <row r="201" spans="1:6" s="139" customFormat="1" ht="30">
      <c r="A201" s="39" t="s">
        <v>120</v>
      </c>
      <c r="B201" s="36" t="s">
        <v>62</v>
      </c>
      <c r="C201" s="8">
        <f t="shared" si="8"/>
        <v>36453</v>
      </c>
      <c r="D201" s="14">
        <f>D202+D203+D204</f>
        <v>30213.699999999997</v>
      </c>
      <c r="E201" s="14">
        <f>E202+E203+E204</f>
        <v>3712.9</v>
      </c>
      <c r="F201" s="14">
        <f>F202+F203+F204</f>
        <v>2526.4</v>
      </c>
    </row>
    <row r="202" spans="1:6" s="139" customFormat="1" ht="36.75" customHeight="1">
      <c r="A202" s="99" t="s">
        <v>780</v>
      </c>
      <c r="B202" s="36" t="s">
        <v>62</v>
      </c>
      <c r="C202" s="14">
        <f t="shared" si="8"/>
        <v>31903</v>
      </c>
      <c r="D202" s="306">
        <v>27235.1</v>
      </c>
      <c r="E202" s="306">
        <v>3121.9</v>
      </c>
      <c r="F202" s="306">
        <v>1546</v>
      </c>
    </row>
    <row r="203" spans="1:6" s="139" customFormat="1" ht="15">
      <c r="A203" s="99" t="s">
        <v>781</v>
      </c>
      <c r="B203" s="36" t="s">
        <v>62</v>
      </c>
      <c r="C203" s="14">
        <f t="shared" si="8"/>
        <v>125.6</v>
      </c>
      <c r="D203" s="31">
        <v>125.6</v>
      </c>
      <c r="E203" s="31"/>
      <c r="F203" s="31"/>
    </row>
    <row r="204" spans="1:6" s="139" customFormat="1" ht="15">
      <c r="A204" s="301" t="s">
        <v>532</v>
      </c>
      <c r="B204" s="36" t="s">
        <v>62</v>
      </c>
      <c r="C204" s="14">
        <f t="shared" si="8"/>
        <v>4424.4</v>
      </c>
      <c r="D204" s="306">
        <v>2853</v>
      </c>
      <c r="E204" s="306">
        <v>591</v>
      </c>
      <c r="F204" s="306">
        <v>980.4</v>
      </c>
    </row>
    <row r="205" spans="1:6" s="139" customFormat="1" ht="15">
      <c r="A205" s="39" t="s">
        <v>782</v>
      </c>
      <c r="B205" s="36" t="s">
        <v>62</v>
      </c>
      <c r="C205" s="14">
        <f>SUM(D205:F205)</f>
        <v>0</v>
      </c>
      <c r="D205" s="306"/>
      <c r="E205" s="306"/>
      <c r="F205" s="306"/>
    </row>
    <row r="206" spans="1:6" s="139" customFormat="1" ht="30">
      <c r="A206" s="160" t="s">
        <v>156</v>
      </c>
      <c r="B206" s="36" t="s">
        <v>62</v>
      </c>
      <c r="C206" s="14">
        <f>SUM(D206:F206)</f>
        <v>0</v>
      </c>
      <c r="D206" s="306"/>
      <c r="E206" s="306"/>
      <c r="F206" s="306"/>
    </row>
    <row r="207" spans="1:6" s="139" customFormat="1" ht="15">
      <c r="A207" s="43" t="s">
        <v>67</v>
      </c>
      <c r="B207" s="36" t="s">
        <v>62</v>
      </c>
      <c r="C207" s="8">
        <f>C208+C209+C210+C211+C212+C213+C214+C215+C216+C217+C218+C219</f>
        <v>36660.299999999996</v>
      </c>
      <c r="D207" s="8">
        <f>D208+D209+D210+D211+D212+D213+D214+D215+D216+D217+D218+D219</f>
        <v>29367.899999999998</v>
      </c>
      <c r="E207" s="8">
        <f>E208+E209+E210+E211+E212+E213+E214+E215+E216+E217+E218+E219</f>
        <v>4071</v>
      </c>
      <c r="F207" s="8">
        <f>F208+F209+F210+F211+F212+F213+F214+F215+F216+F217+F218+F219</f>
        <v>3221.4</v>
      </c>
    </row>
    <row r="208" spans="1:6" s="139" customFormat="1" ht="15">
      <c r="A208" s="44" t="s">
        <v>68</v>
      </c>
      <c r="B208" s="36" t="s">
        <v>62</v>
      </c>
      <c r="C208" s="14">
        <f aca="true" t="shared" si="9" ref="C208:C221">SUM(D208:F208)</f>
        <v>12575.4</v>
      </c>
      <c r="D208" s="253">
        <v>12575.4</v>
      </c>
      <c r="E208" s="121"/>
      <c r="F208" s="25"/>
    </row>
    <row r="209" spans="1:6" s="139" customFormat="1" ht="15">
      <c r="A209" s="44" t="s">
        <v>69</v>
      </c>
      <c r="B209" s="36" t="s">
        <v>62</v>
      </c>
      <c r="C209" s="14">
        <f t="shared" si="9"/>
        <v>100.6</v>
      </c>
      <c r="D209" s="253">
        <v>100.6</v>
      </c>
      <c r="E209" s="15"/>
      <c r="F209" s="25"/>
    </row>
    <row r="210" spans="1:6" s="139" customFormat="1" ht="30">
      <c r="A210" s="44" t="s">
        <v>157</v>
      </c>
      <c r="B210" s="36" t="s">
        <v>62</v>
      </c>
      <c r="C210" s="14">
        <f t="shared" si="9"/>
        <v>771.2</v>
      </c>
      <c r="D210" s="253">
        <v>771.2</v>
      </c>
      <c r="E210" s="15"/>
      <c r="F210" s="25"/>
    </row>
    <row r="211" spans="1:6" s="139" customFormat="1" ht="15">
      <c r="A211" s="44" t="s">
        <v>73</v>
      </c>
      <c r="B211" s="36" t="s">
        <v>62</v>
      </c>
      <c r="C211" s="14">
        <f t="shared" si="9"/>
        <v>1373.4</v>
      </c>
      <c r="D211" s="253">
        <v>987.4</v>
      </c>
      <c r="E211" s="15">
        <v>79</v>
      </c>
      <c r="F211" s="25">
        <v>307</v>
      </c>
    </row>
    <row r="212" spans="1:6" s="139" customFormat="1" ht="15">
      <c r="A212" s="44" t="s">
        <v>70</v>
      </c>
      <c r="B212" s="36" t="s">
        <v>62</v>
      </c>
      <c r="C212" s="14">
        <f t="shared" si="9"/>
        <v>4705</v>
      </c>
      <c r="D212" s="253">
        <v>4032</v>
      </c>
      <c r="E212" s="15">
        <v>486</v>
      </c>
      <c r="F212" s="25">
        <v>187</v>
      </c>
    </row>
    <row r="213" spans="1:6" s="161" customFormat="1" ht="15">
      <c r="A213" s="44" t="s">
        <v>121</v>
      </c>
      <c r="B213" s="36" t="s">
        <v>62</v>
      </c>
      <c r="C213" s="14">
        <f t="shared" si="9"/>
        <v>0</v>
      </c>
      <c r="D213" s="253"/>
      <c r="E213" s="15"/>
      <c r="F213" s="25"/>
    </row>
    <row r="214" spans="1:6" s="161" customFormat="1" ht="15">
      <c r="A214" s="44" t="s">
        <v>71</v>
      </c>
      <c r="B214" s="36" t="s">
        <v>62</v>
      </c>
      <c r="C214" s="14">
        <f t="shared" si="9"/>
        <v>785.3</v>
      </c>
      <c r="D214" s="253">
        <v>328.5</v>
      </c>
      <c r="E214" s="15">
        <v>228.4</v>
      </c>
      <c r="F214" s="25">
        <v>228.4</v>
      </c>
    </row>
    <row r="215" spans="1:6" s="161" customFormat="1" ht="15">
      <c r="A215" s="44" t="s">
        <v>158</v>
      </c>
      <c r="B215" s="36" t="s">
        <v>62</v>
      </c>
      <c r="C215" s="14">
        <f t="shared" si="9"/>
        <v>15611.9</v>
      </c>
      <c r="D215" s="253">
        <v>9835.3</v>
      </c>
      <c r="E215" s="15">
        <v>3277.6</v>
      </c>
      <c r="F215" s="25">
        <v>2499</v>
      </c>
    </row>
    <row r="216" spans="1:6" s="161" customFormat="1" ht="14.25" customHeight="1">
      <c r="A216" s="44" t="s">
        <v>153</v>
      </c>
      <c r="B216" s="36" t="s">
        <v>62</v>
      </c>
      <c r="C216" s="14">
        <f t="shared" si="9"/>
        <v>0</v>
      </c>
      <c r="D216" s="253"/>
      <c r="E216" s="15"/>
      <c r="F216" s="25"/>
    </row>
    <row r="217" spans="1:6" s="161" customFormat="1" ht="15">
      <c r="A217" s="44" t="s">
        <v>159</v>
      </c>
      <c r="B217" s="36" t="s">
        <v>62</v>
      </c>
      <c r="C217" s="14">
        <f t="shared" si="9"/>
        <v>244.8</v>
      </c>
      <c r="D217" s="253">
        <v>244.8</v>
      </c>
      <c r="E217" s="15"/>
      <c r="F217" s="25"/>
    </row>
    <row r="218" spans="1:6" s="161" customFormat="1" ht="15">
      <c r="A218" s="44" t="s">
        <v>161</v>
      </c>
      <c r="B218" s="36" t="s">
        <v>62</v>
      </c>
      <c r="C218" s="14">
        <f t="shared" si="9"/>
        <v>492.7</v>
      </c>
      <c r="D218" s="253">
        <v>492.7</v>
      </c>
      <c r="E218" s="15"/>
      <c r="F218" s="25"/>
    </row>
    <row r="219" spans="1:6" s="161" customFormat="1" ht="15" customHeight="1">
      <c r="A219" s="44" t="s">
        <v>160</v>
      </c>
      <c r="B219" s="36" t="s">
        <v>62</v>
      </c>
      <c r="C219" s="14">
        <f t="shared" si="9"/>
        <v>0</v>
      </c>
      <c r="D219" s="253"/>
      <c r="E219" s="253"/>
      <c r="F219" s="253"/>
    </row>
    <row r="220" spans="1:6" s="161" customFormat="1" ht="28.5">
      <c r="A220" s="47" t="s">
        <v>122</v>
      </c>
      <c r="B220" s="36" t="s">
        <v>62</v>
      </c>
      <c r="C220" s="37">
        <f t="shared" si="9"/>
        <v>0</v>
      </c>
      <c r="D220" s="45"/>
      <c r="E220" s="45"/>
      <c r="F220" s="45"/>
    </row>
    <row r="221" spans="1:6" s="161" customFormat="1" ht="32.25" customHeight="1">
      <c r="A221" s="148" t="s">
        <v>162</v>
      </c>
      <c r="B221" s="48" t="s">
        <v>164</v>
      </c>
      <c r="C221" s="37">
        <f t="shared" si="9"/>
        <v>2102.5999999999985</v>
      </c>
      <c r="D221" s="37">
        <f>D174-D207</f>
        <v>2102.5999999999985</v>
      </c>
      <c r="E221" s="37">
        <f>E174-E207</f>
        <v>0</v>
      </c>
      <c r="F221" s="37">
        <f>F174-F207</f>
        <v>0</v>
      </c>
    </row>
    <row r="222" spans="1:6" s="161" customFormat="1" ht="15">
      <c r="A222" s="343" t="s">
        <v>176</v>
      </c>
      <c r="B222" s="343"/>
      <c r="C222" s="343"/>
      <c r="D222" s="343"/>
      <c r="E222" s="343"/>
      <c r="F222" s="343"/>
    </row>
    <row r="223" spans="1:7" s="161" customFormat="1" ht="15">
      <c r="A223" s="49" t="s">
        <v>85</v>
      </c>
      <c r="B223" s="36" t="s">
        <v>62</v>
      </c>
      <c r="C223" s="14">
        <f aca="true" t="shared" si="10" ref="C223:C228">SUM(D223:F223)</f>
        <v>323760</v>
      </c>
      <c r="D223" s="14">
        <f>D224+D225</f>
        <v>216364</v>
      </c>
      <c r="E223" s="14">
        <f>E224+E225</f>
        <v>80881</v>
      </c>
      <c r="F223" s="14">
        <f>F224+F225</f>
        <v>26515</v>
      </c>
      <c r="G223" s="254"/>
    </row>
    <row r="224" spans="1:7" s="161" customFormat="1" ht="15">
      <c r="A224" s="23" t="s">
        <v>123</v>
      </c>
      <c r="B224" s="36" t="s">
        <v>62</v>
      </c>
      <c r="C224" s="14">
        <f t="shared" si="10"/>
        <v>16858</v>
      </c>
      <c r="D224" s="31">
        <v>10380</v>
      </c>
      <c r="E224" s="31">
        <v>4029</v>
      </c>
      <c r="F224" s="31">
        <v>2449</v>
      </c>
      <c r="G224" s="254"/>
    </row>
    <row r="225" spans="1:7" s="161" customFormat="1" ht="15">
      <c r="A225" s="93" t="s">
        <v>789</v>
      </c>
      <c r="B225" s="36" t="s">
        <v>62</v>
      </c>
      <c r="C225" s="14">
        <f t="shared" si="10"/>
        <v>306902</v>
      </c>
      <c r="D225" s="50">
        <v>205984</v>
      </c>
      <c r="E225" s="50">
        <v>76852</v>
      </c>
      <c r="F225" s="50">
        <v>24066</v>
      </c>
      <c r="G225" s="254"/>
    </row>
    <row r="226" spans="1:7" s="161" customFormat="1" ht="15">
      <c r="A226" s="301" t="s">
        <v>124</v>
      </c>
      <c r="B226" s="36" t="s">
        <v>62</v>
      </c>
      <c r="C226" s="14">
        <f t="shared" si="10"/>
        <v>180200</v>
      </c>
      <c r="D226" s="50">
        <v>154792</v>
      </c>
      <c r="E226" s="50">
        <v>15890</v>
      </c>
      <c r="F226" s="50">
        <v>9518</v>
      </c>
      <c r="G226" s="254"/>
    </row>
    <row r="227" spans="1:7" s="161" customFormat="1" ht="15.75" customHeight="1">
      <c r="A227" s="300" t="s">
        <v>580</v>
      </c>
      <c r="B227" s="36" t="s">
        <v>62</v>
      </c>
      <c r="C227" s="14">
        <f t="shared" si="10"/>
        <v>81339</v>
      </c>
      <c r="D227" s="50">
        <v>47177</v>
      </c>
      <c r="E227" s="50">
        <v>21217</v>
      </c>
      <c r="F227" s="50">
        <v>12945</v>
      </c>
      <c r="G227" s="254"/>
    </row>
    <row r="228" spans="1:7" s="139" customFormat="1" ht="15.75" customHeight="1">
      <c r="A228" s="308" t="s">
        <v>125</v>
      </c>
      <c r="B228" s="36" t="s">
        <v>62</v>
      </c>
      <c r="C228" s="14">
        <f t="shared" si="10"/>
        <v>45363</v>
      </c>
      <c r="D228" s="50">
        <v>4015</v>
      </c>
      <c r="E228" s="50">
        <v>39745</v>
      </c>
      <c r="F228" s="50">
        <v>1603</v>
      </c>
      <c r="G228" s="138"/>
    </row>
    <row r="229" spans="1:7" s="139" customFormat="1" ht="17.25" customHeight="1">
      <c r="A229" s="335" t="s">
        <v>482</v>
      </c>
      <c r="B229" s="335"/>
      <c r="C229" s="335"/>
      <c r="D229" s="335"/>
      <c r="E229" s="335"/>
      <c r="F229" s="335"/>
      <c r="G229" s="138"/>
    </row>
    <row r="230" spans="1:7" s="139" customFormat="1" ht="15">
      <c r="A230" s="356" t="s">
        <v>475</v>
      </c>
      <c r="B230" s="357"/>
      <c r="C230" s="357"/>
      <c r="D230" s="357"/>
      <c r="E230" s="357"/>
      <c r="F230" s="358"/>
      <c r="G230" s="138"/>
    </row>
    <row r="231" spans="1:7" s="139" customFormat="1" ht="15">
      <c r="A231" s="97" t="s">
        <v>801</v>
      </c>
      <c r="B231" s="34" t="s">
        <v>41</v>
      </c>
      <c r="C231" s="74">
        <f aca="true" t="shared" si="11" ref="C231:C289">SUM(D231:F231)</f>
        <v>0</v>
      </c>
      <c r="D231" s="108"/>
      <c r="E231" s="108"/>
      <c r="F231" s="108"/>
      <c r="G231" s="138"/>
    </row>
    <row r="232" spans="1:6" s="139" customFormat="1" ht="18.75" customHeight="1">
      <c r="A232" s="91" t="s">
        <v>596</v>
      </c>
      <c r="B232" s="34" t="s">
        <v>41</v>
      </c>
      <c r="C232" s="74">
        <f t="shared" si="11"/>
        <v>3</v>
      </c>
      <c r="D232" s="192">
        <v>1</v>
      </c>
      <c r="E232" s="192">
        <v>1</v>
      </c>
      <c r="F232" s="192">
        <v>1</v>
      </c>
    </row>
    <row r="233" spans="1:6" s="139" customFormat="1" ht="30">
      <c r="A233" s="91" t="s">
        <v>659</v>
      </c>
      <c r="B233" s="34" t="s">
        <v>178</v>
      </c>
      <c r="C233" s="14">
        <f t="shared" si="11"/>
        <v>127.9</v>
      </c>
      <c r="D233" s="110">
        <v>67</v>
      </c>
      <c r="E233" s="110">
        <v>39</v>
      </c>
      <c r="F233" s="108">
        <v>21.9</v>
      </c>
    </row>
    <row r="234" spans="1:6" s="139" customFormat="1" ht="30">
      <c r="A234" s="92" t="s">
        <v>743</v>
      </c>
      <c r="B234" s="34" t="s">
        <v>24</v>
      </c>
      <c r="C234" s="74">
        <f t="shared" si="11"/>
        <v>3</v>
      </c>
      <c r="D234" s="108">
        <v>1</v>
      </c>
      <c r="E234" s="108">
        <v>1</v>
      </c>
      <c r="F234" s="108">
        <v>1</v>
      </c>
    </row>
    <row r="235" spans="1:6" s="139" customFormat="1" ht="18.75" customHeight="1">
      <c r="A235" s="114" t="s">
        <v>744</v>
      </c>
      <c r="B235" s="34" t="s">
        <v>24</v>
      </c>
      <c r="C235" s="74">
        <f t="shared" si="11"/>
        <v>3</v>
      </c>
      <c r="D235" s="108">
        <v>1</v>
      </c>
      <c r="E235" s="108">
        <v>1</v>
      </c>
      <c r="F235" s="108">
        <v>1</v>
      </c>
    </row>
    <row r="236" spans="1:6" s="139" customFormat="1" ht="15">
      <c r="A236" s="289" t="s">
        <v>179</v>
      </c>
      <c r="B236" s="34" t="s">
        <v>559</v>
      </c>
      <c r="C236" s="74">
        <f t="shared" si="11"/>
        <v>30553</v>
      </c>
      <c r="D236" s="108">
        <v>14252</v>
      </c>
      <c r="E236" s="108">
        <v>8968</v>
      </c>
      <c r="F236" s="108">
        <v>7333</v>
      </c>
    </row>
    <row r="237" spans="1:6" s="139" customFormat="1" ht="30">
      <c r="A237" s="44" t="s">
        <v>654</v>
      </c>
      <c r="B237" s="281" t="s">
        <v>41</v>
      </c>
      <c r="C237" s="74">
        <f t="shared" si="11"/>
        <v>0</v>
      </c>
      <c r="D237" s="108"/>
      <c r="E237" s="108"/>
      <c r="F237" s="108"/>
    </row>
    <row r="238" spans="1:6" s="139" customFormat="1" ht="15">
      <c r="A238" s="290" t="s">
        <v>597</v>
      </c>
      <c r="B238" s="34" t="s">
        <v>559</v>
      </c>
      <c r="C238" s="74">
        <f t="shared" si="11"/>
        <v>688</v>
      </c>
      <c r="D238" s="108">
        <v>298</v>
      </c>
      <c r="E238" s="108">
        <v>208</v>
      </c>
      <c r="F238" s="108">
        <v>182</v>
      </c>
    </row>
    <row r="239" spans="1:6" s="139" customFormat="1" ht="15">
      <c r="A239" s="91" t="s">
        <v>180</v>
      </c>
      <c r="B239" s="34" t="s">
        <v>559</v>
      </c>
      <c r="C239" s="221">
        <f t="shared" si="11"/>
        <v>16293</v>
      </c>
      <c r="D239" s="108">
        <v>8540</v>
      </c>
      <c r="E239" s="108">
        <v>5396</v>
      </c>
      <c r="F239" s="108">
        <v>2357</v>
      </c>
    </row>
    <row r="240" spans="1:6" s="139" customFormat="1" ht="15">
      <c r="A240" s="91" t="s">
        <v>560</v>
      </c>
      <c r="B240" s="34" t="s">
        <v>24</v>
      </c>
      <c r="C240" s="74">
        <f t="shared" si="11"/>
        <v>6336</v>
      </c>
      <c r="D240" s="108">
        <v>3307</v>
      </c>
      <c r="E240" s="108">
        <v>1614</v>
      </c>
      <c r="F240" s="108">
        <v>1415</v>
      </c>
    </row>
    <row r="241" spans="1:6" s="139" customFormat="1" ht="15">
      <c r="A241" s="92" t="s">
        <v>181</v>
      </c>
      <c r="B241" s="34" t="s">
        <v>24</v>
      </c>
      <c r="C241" s="74">
        <f>SUM(D241:F241)</f>
        <v>437</v>
      </c>
      <c r="D241" s="108">
        <v>215</v>
      </c>
      <c r="E241" s="108">
        <v>91</v>
      </c>
      <c r="F241" s="108">
        <v>131</v>
      </c>
    </row>
    <row r="242" spans="1:6" s="139" customFormat="1" ht="15">
      <c r="A242" s="92" t="s">
        <v>653</v>
      </c>
      <c r="B242" s="34" t="s">
        <v>41</v>
      </c>
      <c r="C242" s="74">
        <f>SUM(D242:F242)</f>
        <v>103</v>
      </c>
      <c r="D242" s="108">
        <v>41</v>
      </c>
      <c r="E242" s="108">
        <v>34</v>
      </c>
      <c r="F242" s="108">
        <v>28</v>
      </c>
    </row>
    <row r="243" spans="1:6" s="139" customFormat="1" ht="15">
      <c r="A243" s="95" t="s">
        <v>182</v>
      </c>
      <c r="B243" s="34" t="s">
        <v>41</v>
      </c>
      <c r="C243" s="74">
        <f t="shared" si="11"/>
        <v>3</v>
      </c>
      <c r="D243" s="192">
        <v>1</v>
      </c>
      <c r="E243" s="192">
        <v>1</v>
      </c>
      <c r="F243" s="192">
        <v>1</v>
      </c>
    </row>
    <row r="244" spans="1:6" s="139" customFormat="1" ht="15">
      <c r="A244" s="92" t="s">
        <v>183</v>
      </c>
      <c r="B244" s="34" t="s">
        <v>178</v>
      </c>
      <c r="C244" s="14">
        <f t="shared" si="11"/>
        <v>1199.4</v>
      </c>
      <c r="D244" s="312">
        <v>711.3</v>
      </c>
      <c r="E244" s="312">
        <v>280.6</v>
      </c>
      <c r="F244" s="312">
        <v>207.5</v>
      </c>
    </row>
    <row r="245" spans="1:6" s="139" customFormat="1" ht="15">
      <c r="A245" s="92" t="s">
        <v>184</v>
      </c>
      <c r="B245" s="34" t="s">
        <v>72</v>
      </c>
      <c r="C245" s="74">
        <f t="shared" si="11"/>
        <v>320</v>
      </c>
      <c r="D245" s="192">
        <v>200</v>
      </c>
      <c r="E245" s="192">
        <v>60</v>
      </c>
      <c r="F245" s="192">
        <v>60</v>
      </c>
    </row>
    <row r="246" spans="1:6" s="139" customFormat="1" ht="15">
      <c r="A246" s="92" t="s">
        <v>660</v>
      </c>
      <c r="B246" s="34" t="s">
        <v>24</v>
      </c>
      <c r="C246" s="74">
        <f t="shared" si="11"/>
        <v>22</v>
      </c>
      <c r="D246" s="192">
        <v>14</v>
      </c>
      <c r="E246" s="192">
        <v>3</v>
      </c>
      <c r="F246" s="192">
        <v>5</v>
      </c>
    </row>
    <row r="247" spans="1:6" s="139" customFormat="1" ht="15">
      <c r="A247" s="114" t="s">
        <v>661</v>
      </c>
      <c r="B247" s="34" t="s">
        <v>24</v>
      </c>
      <c r="C247" s="74">
        <f t="shared" si="11"/>
        <v>10</v>
      </c>
      <c r="D247" s="192">
        <v>7</v>
      </c>
      <c r="E247" s="192">
        <v>2</v>
      </c>
      <c r="F247" s="192">
        <v>1</v>
      </c>
    </row>
    <row r="248" spans="1:6" s="139" customFormat="1" ht="15">
      <c r="A248" s="95" t="s">
        <v>185</v>
      </c>
      <c r="B248" s="34" t="s">
        <v>41</v>
      </c>
      <c r="C248" s="74">
        <f t="shared" si="11"/>
        <v>0</v>
      </c>
      <c r="D248" s="192"/>
      <c r="E248" s="192"/>
      <c r="F248" s="192"/>
    </row>
    <row r="249" spans="1:6" s="139" customFormat="1" ht="15">
      <c r="A249" s="92" t="s">
        <v>183</v>
      </c>
      <c r="B249" s="34" t="s">
        <v>178</v>
      </c>
      <c r="C249" s="74">
        <f t="shared" si="11"/>
        <v>0</v>
      </c>
      <c r="D249" s="192"/>
      <c r="E249" s="192"/>
      <c r="F249" s="192"/>
    </row>
    <row r="250" spans="1:6" s="139" customFormat="1" ht="15">
      <c r="A250" s="92" t="s">
        <v>184</v>
      </c>
      <c r="B250" s="34" t="s">
        <v>72</v>
      </c>
      <c r="C250" s="74">
        <f t="shared" si="11"/>
        <v>0</v>
      </c>
      <c r="D250" s="192"/>
      <c r="E250" s="192"/>
      <c r="F250" s="192"/>
    </row>
    <row r="251" spans="1:6" s="139" customFormat="1" ht="15">
      <c r="A251" s="92" t="s">
        <v>662</v>
      </c>
      <c r="B251" s="34" t="s">
        <v>24</v>
      </c>
      <c r="C251" s="74">
        <f t="shared" si="11"/>
        <v>0</v>
      </c>
      <c r="D251" s="192"/>
      <c r="E251" s="192"/>
      <c r="F251" s="192"/>
    </row>
    <row r="252" spans="1:6" s="139" customFormat="1" ht="15">
      <c r="A252" s="114" t="s">
        <v>661</v>
      </c>
      <c r="B252" s="34" t="s">
        <v>24</v>
      </c>
      <c r="C252" s="74">
        <f t="shared" si="11"/>
        <v>0</v>
      </c>
      <c r="D252" s="192"/>
      <c r="E252" s="192"/>
      <c r="F252" s="192"/>
    </row>
    <row r="253" spans="1:6" s="139" customFormat="1" ht="30">
      <c r="A253" s="92" t="s">
        <v>186</v>
      </c>
      <c r="B253" s="34" t="s">
        <v>548</v>
      </c>
      <c r="C253" s="74">
        <f t="shared" si="11"/>
        <v>588</v>
      </c>
      <c r="D253" s="192">
        <v>203</v>
      </c>
      <c r="E253" s="192">
        <v>168</v>
      </c>
      <c r="F253" s="192">
        <v>217</v>
      </c>
    </row>
    <row r="254" spans="1:6" s="139" customFormat="1" ht="30">
      <c r="A254" s="92" t="s">
        <v>757</v>
      </c>
      <c r="B254" s="34" t="s">
        <v>24</v>
      </c>
      <c r="C254" s="74">
        <f t="shared" si="11"/>
        <v>10695</v>
      </c>
      <c r="D254" s="192">
        <v>6119</v>
      </c>
      <c r="E254" s="192">
        <v>1950</v>
      </c>
      <c r="F254" s="192">
        <v>2626</v>
      </c>
    </row>
    <row r="255" spans="1:6" s="139" customFormat="1" ht="15">
      <c r="A255" s="92" t="s">
        <v>663</v>
      </c>
      <c r="B255" s="34" t="s">
        <v>41</v>
      </c>
      <c r="C255" s="74">
        <f t="shared" si="11"/>
        <v>16</v>
      </c>
      <c r="D255" s="192">
        <v>11</v>
      </c>
      <c r="E255" s="192">
        <v>2</v>
      </c>
      <c r="F255" s="192">
        <v>3</v>
      </c>
    </row>
    <row r="256" spans="1:6" s="139" customFormat="1" ht="15">
      <c r="A256" s="114" t="s">
        <v>187</v>
      </c>
      <c r="B256" s="34" t="s">
        <v>41</v>
      </c>
      <c r="C256" s="74">
        <f t="shared" si="11"/>
        <v>3</v>
      </c>
      <c r="D256" s="192">
        <v>2</v>
      </c>
      <c r="E256" s="192"/>
      <c r="F256" s="192">
        <v>1</v>
      </c>
    </row>
    <row r="257" spans="1:6" s="139" customFormat="1" ht="15">
      <c r="A257" s="92" t="s">
        <v>664</v>
      </c>
      <c r="B257" s="34" t="s">
        <v>24</v>
      </c>
      <c r="C257" s="74">
        <f t="shared" si="11"/>
        <v>160</v>
      </c>
      <c r="D257" s="192">
        <v>114</v>
      </c>
      <c r="E257" s="192">
        <v>16</v>
      </c>
      <c r="F257" s="192">
        <v>30</v>
      </c>
    </row>
    <row r="258" spans="1:6" s="139" customFormat="1" ht="21" customHeight="1">
      <c r="A258" s="114" t="s">
        <v>188</v>
      </c>
      <c r="B258" s="34" t="s">
        <v>24</v>
      </c>
      <c r="C258" s="74">
        <f t="shared" si="11"/>
        <v>24</v>
      </c>
      <c r="D258" s="108">
        <v>12</v>
      </c>
      <c r="E258" s="108"/>
      <c r="F258" s="108">
        <v>12</v>
      </c>
    </row>
    <row r="259" spans="1:6" s="139" customFormat="1" ht="15" customHeight="1">
      <c r="A259" s="95" t="s">
        <v>189</v>
      </c>
      <c r="B259" s="34" t="s">
        <v>41</v>
      </c>
      <c r="C259" s="74">
        <f t="shared" si="11"/>
        <v>1</v>
      </c>
      <c r="D259" s="108">
        <v>1</v>
      </c>
      <c r="E259" s="108"/>
      <c r="F259" s="108"/>
    </row>
    <row r="260" spans="1:6" s="139" customFormat="1" ht="15">
      <c r="A260" s="95" t="s">
        <v>190</v>
      </c>
      <c r="B260" s="34" t="s">
        <v>41</v>
      </c>
      <c r="C260" s="74">
        <f t="shared" si="11"/>
        <v>0</v>
      </c>
      <c r="D260" s="108"/>
      <c r="E260" s="108"/>
      <c r="F260" s="108"/>
    </row>
    <row r="261" spans="1:6" s="139" customFormat="1" ht="15.75" customHeight="1">
      <c r="A261" s="92" t="s">
        <v>191</v>
      </c>
      <c r="B261" s="34" t="s">
        <v>24</v>
      </c>
      <c r="C261" s="74">
        <f t="shared" si="11"/>
        <v>0</v>
      </c>
      <c r="D261" s="108"/>
      <c r="E261" s="108"/>
      <c r="F261" s="108"/>
    </row>
    <row r="262" spans="1:6" s="139" customFormat="1" ht="15.75" customHeight="1">
      <c r="A262" s="92" t="s">
        <v>192</v>
      </c>
      <c r="B262" s="34" t="s">
        <v>41</v>
      </c>
      <c r="C262" s="74">
        <f t="shared" si="11"/>
        <v>0</v>
      </c>
      <c r="D262" s="108"/>
      <c r="E262" s="108"/>
      <c r="F262" s="108"/>
    </row>
    <row r="263" spans="1:6" s="139" customFormat="1" ht="14.25" customHeight="1">
      <c r="A263" s="97" t="s">
        <v>476</v>
      </c>
      <c r="B263" s="34" t="s">
        <v>41</v>
      </c>
      <c r="C263" s="74">
        <f t="shared" si="11"/>
        <v>0</v>
      </c>
      <c r="D263" s="108"/>
      <c r="E263" s="108"/>
      <c r="F263" s="108"/>
    </row>
    <row r="264" spans="1:6" s="139" customFormat="1" ht="15.75" customHeight="1">
      <c r="A264" s="91" t="s">
        <v>183</v>
      </c>
      <c r="B264" s="34" t="s">
        <v>178</v>
      </c>
      <c r="C264" s="74">
        <f t="shared" si="11"/>
        <v>0</v>
      </c>
      <c r="D264" s="108"/>
      <c r="E264" s="108"/>
      <c r="F264" s="108"/>
    </row>
    <row r="265" spans="1:6" s="139" customFormat="1" ht="15" customHeight="1">
      <c r="A265" s="91" t="s">
        <v>184</v>
      </c>
      <c r="B265" s="34" t="s">
        <v>72</v>
      </c>
      <c r="C265" s="74">
        <f t="shared" si="11"/>
        <v>0</v>
      </c>
      <c r="D265" s="108"/>
      <c r="E265" s="108"/>
      <c r="F265" s="108"/>
    </row>
    <row r="266" spans="1:6" s="139" customFormat="1" ht="18.75" customHeight="1">
      <c r="A266" s="91" t="s">
        <v>477</v>
      </c>
      <c r="B266" s="34" t="s">
        <v>24</v>
      </c>
      <c r="C266" s="74">
        <f t="shared" si="11"/>
        <v>0</v>
      </c>
      <c r="D266" s="108"/>
      <c r="E266" s="108"/>
      <c r="F266" s="108"/>
    </row>
    <row r="267" spans="1:6" s="139" customFormat="1" ht="15" customHeight="1">
      <c r="A267" s="91" t="s">
        <v>665</v>
      </c>
      <c r="B267" s="34" t="s">
        <v>24</v>
      </c>
      <c r="C267" s="74">
        <f t="shared" si="11"/>
        <v>0</v>
      </c>
      <c r="D267" s="108"/>
      <c r="E267" s="108"/>
      <c r="F267" s="108"/>
    </row>
    <row r="268" spans="1:6" s="139" customFormat="1" ht="15">
      <c r="A268" s="237" t="s">
        <v>673</v>
      </c>
      <c r="B268" s="34" t="s">
        <v>24</v>
      </c>
      <c r="C268" s="74">
        <f t="shared" si="11"/>
        <v>0</v>
      </c>
      <c r="D268" s="52"/>
      <c r="E268" s="52"/>
      <c r="F268" s="52"/>
    </row>
    <row r="269" spans="1:6" s="139" customFormat="1" ht="15">
      <c r="A269" s="97" t="s">
        <v>666</v>
      </c>
      <c r="B269" s="34" t="s">
        <v>41</v>
      </c>
      <c r="C269" s="74">
        <f t="shared" si="11"/>
        <v>0</v>
      </c>
      <c r="D269" s="52"/>
      <c r="E269" s="52"/>
      <c r="F269" s="52"/>
    </row>
    <row r="270" spans="1:6" s="139" customFormat="1" ht="15">
      <c r="A270" s="91" t="s">
        <v>183</v>
      </c>
      <c r="B270" s="34" t="s">
        <v>178</v>
      </c>
      <c r="C270" s="74">
        <f t="shared" si="11"/>
        <v>0</v>
      </c>
      <c r="D270" s="52"/>
      <c r="E270" s="52"/>
      <c r="F270" s="52"/>
    </row>
    <row r="271" spans="1:6" s="139" customFormat="1" ht="15">
      <c r="A271" s="91" t="s">
        <v>184</v>
      </c>
      <c r="B271" s="34" t="s">
        <v>72</v>
      </c>
      <c r="C271" s="74">
        <f t="shared" si="11"/>
        <v>0</v>
      </c>
      <c r="D271" s="52"/>
      <c r="E271" s="52"/>
      <c r="F271" s="52"/>
    </row>
    <row r="272" spans="1:6" s="139" customFormat="1" ht="15">
      <c r="A272" s="91" t="s">
        <v>477</v>
      </c>
      <c r="B272" s="34" t="s">
        <v>24</v>
      </c>
      <c r="C272" s="74">
        <f t="shared" si="11"/>
        <v>0</v>
      </c>
      <c r="D272" s="52"/>
      <c r="E272" s="52"/>
      <c r="F272" s="52"/>
    </row>
    <row r="273" spans="1:6" s="139" customFormat="1" ht="30">
      <c r="A273" s="91" t="s">
        <v>667</v>
      </c>
      <c r="B273" s="34" t="s">
        <v>24</v>
      </c>
      <c r="C273" s="74">
        <f t="shared" si="11"/>
        <v>0</v>
      </c>
      <c r="D273" s="52"/>
      <c r="E273" s="52"/>
      <c r="F273" s="52"/>
    </row>
    <row r="274" spans="1:6" s="139" customFormat="1" ht="15">
      <c r="A274" s="237" t="s">
        <v>673</v>
      </c>
      <c r="B274" s="34" t="s">
        <v>24</v>
      </c>
      <c r="C274" s="74">
        <f t="shared" si="11"/>
        <v>0</v>
      </c>
      <c r="D274" s="52"/>
      <c r="E274" s="52"/>
      <c r="F274" s="52"/>
    </row>
    <row r="275" spans="1:6" s="139" customFormat="1" ht="42.75">
      <c r="A275" s="97" t="s">
        <v>668</v>
      </c>
      <c r="B275" s="34" t="s">
        <v>478</v>
      </c>
      <c r="C275" s="14">
        <f t="shared" si="11"/>
        <v>16</v>
      </c>
      <c r="D275" s="14">
        <f>D276+D277+D278+D279</f>
        <v>9</v>
      </c>
      <c r="E275" s="14">
        <f>E276+E277+E278+E279</f>
        <v>1</v>
      </c>
      <c r="F275" s="14">
        <f>F276+F277+F278+F279</f>
        <v>6</v>
      </c>
    </row>
    <row r="276" spans="1:6" s="139" customFormat="1" ht="15">
      <c r="A276" s="92" t="s">
        <v>669</v>
      </c>
      <c r="B276" s="34" t="s">
        <v>478</v>
      </c>
      <c r="C276" s="14">
        <f t="shared" si="11"/>
        <v>16</v>
      </c>
      <c r="D276" s="194">
        <v>9</v>
      </c>
      <c r="E276" s="194">
        <v>1</v>
      </c>
      <c r="F276" s="194">
        <v>6</v>
      </c>
    </row>
    <row r="277" spans="1:6" s="139" customFormat="1" ht="15">
      <c r="A277" s="91" t="s">
        <v>670</v>
      </c>
      <c r="B277" s="34" t="s">
        <v>478</v>
      </c>
      <c r="C277" s="14">
        <f t="shared" si="11"/>
        <v>0</v>
      </c>
      <c r="D277" s="313"/>
      <c r="E277" s="313"/>
      <c r="F277" s="313"/>
    </row>
    <row r="278" spans="1:6" s="139" customFormat="1" ht="15" customHeight="1">
      <c r="A278" s="91" t="s">
        <v>671</v>
      </c>
      <c r="B278" s="34" t="s">
        <v>478</v>
      </c>
      <c r="C278" s="14">
        <f t="shared" si="11"/>
        <v>0</v>
      </c>
      <c r="D278" s="313"/>
      <c r="E278" s="313"/>
      <c r="F278" s="313"/>
    </row>
    <row r="279" spans="1:6" s="139" customFormat="1" ht="15" customHeight="1">
      <c r="A279" s="91" t="s">
        <v>672</v>
      </c>
      <c r="B279" s="34" t="s">
        <v>478</v>
      </c>
      <c r="C279" s="14">
        <f t="shared" si="11"/>
        <v>0</v>
      </c>
      <c r="D279" s="313"/>
      <c r="E279" s="313"/>
      <c r="F279" s="313"/>
    </row>
    <row r="280" spans="1:6" s="139" customFormat="1" ht="15" customHeight="1">
      <c r="A280" s="95" t="s">
        <v>733</v>
      </c>
      <c r="B280" s="34" t="s">
        <v>41</v>
      </c>
      <c r="C280" s="74">
        <f t="shared" si="11"/>
        <v>0</v>
      </c>
      <c r="D280" s="80"/>
      <c r="E280" s="80"/>
      <c r="F280" s="80"/>
    </row>
    <row r="281" spans="1:6" s="138" customFormat="1" ht="15" customHeight="1">
      <c r="A281" s="92" t="s">
        <v>165</v>
      </c>
      <c r="B281" s="34" t="s">
        <v>41</v>
      </c>
      <c r="C281" s="196">
        <f t="shared" si="11"/>
        <v>0</v>
      </c>
      <c r="D281" s="90"/>
      <c r="E281" s="90"/>
      <c r="F281" s="90"/>
    </row>
    <row r="282" spans="1:6" s="138" customFormat="1" ht="15" customHeight="1">
      <c r="A282" s="95" t="s">
        <v>734</v>
      </c>
      <c r="B282" s="34" t="s">
        <v>41</v>
      </c>
      <c r="C282" s="74">
        <f t="shared" si="11"/>
        <v>3</v>
      </c>
      <c r="D282" s="59">
        <v>1</v>
      </c>
      <c r="E282" s="59">
        <v>1</v>
      </c>
      <c r="F282" s="59">
        <v>1</v>
      </c>
    </row>
    <row r="283" spans="1:6" s="138" customFormat="1" ht="15" customHeight="1">
      <c r="A283" s="92" t="s">
        <v>166</v>
      </c>
      <c r="B283" s="34" t="s">
        <v>41</v>
      </c>
      <c r="C283" s="74">
        <f t="shared" si="11"/>
        <v>3</v>
      </c>
      <c r="D283" s="59">
        <v>1</v>
      </c>
      <c r="E283" s="59">
        <v>1</v>
      </c>
      <c r="F283" s="59">
        <v>1</v>
      </c>
    </row>
    <row r="284" spans="1:6" s="138" customFormat="1" ht="15" customHeight="1">
      <c r="A284" s="92" t="s">
        <v>167</v>
      </c>
      <c r="B284" s="34" t="s">
        <v>41</v>
      </c>
      <c r="C284" s="74">
        <f t="shared" si="11"/>
        <v>0</v>
      </c>
      <c r="D284" s="59"/>
      <c r="E284" s="59"/>
      <c r="F284" s="59"/>
    </row>
    <row r="285" spans="1:6" s="138" customFormat="1" ht="15" customHeight="1">
      <c r="A285" s="92" t="s">
        <v>168</v>
      </c>
      <c r="B285" s="34" t="s">
        <v>164</v>
      </c>
      <c r="C285" s="14">
        <f t="shared" si="11"/>
        <v>0</v>
      </c>
      <c r="D285" s="50"/>
      <c r="E285" s="50"/>
      <c r="F285" s="50"/>
    </row>
    <row r="286" spans="1:6" s="138" customFormat="1" ht="15" customHeight="1">
      <c r="A286" s="95" t="s">
        <v>565</v>
      </c>
      <c r="B286" s="34" t="s">
        <v>41</v>
      </c>
      <c r="C286" s="74">
        <f t="shared" si="11"/>
        <v>0</v>
      </c>
      <c r="D286" s="59"/>
      <c r="E286" s="59"/>
      <c r="F286" s="59"/>
    </row>
    <row r="287" spans="1:6" s="138" customFormat="1" ht="15" customHeight="1">
      <c r="A287" s="92" t="s">
        <v>169</v>
      </c>
      <c r="B287" s="34" t="s">
        <v>41</v>
      </c>
      <c r="C287" s="74">
        <f t="shared" si="11"/>
        <v>0</v>
      </c>
      <c r="D287" s="90"/>
      <c r="E287" s="90"/>
      <c r="F287" s="90"/>
    </row>
    <row r="288" spans="1:6" s="138" customFormat="1" ht="15" customHeight="1">
      <c r="A288" s="92" t="s">
        <v>170</v>
      </c>
      <c r="B288" s="34" t="s">
        <v>41</v>
      </c>
      <c r="C288" s="74">
        <f t="shared" si="11"/>
        <v>0</v>
      </c>
      <c r="D288" s="59"/>
      <c r="E288" s="59"/>
      <c r="F288" s="59"/>
    </row>
    <row r="289" spans="1:6" s="138" customFormat="1" ht="15" customHeight="1">
      <c r="A289" s="92" t="s">
        <v>171</v>
      </c>
      <c r="B289" s="34" t="s">
        <v>41</v>
      </c>
      <c r="C289" s="74">
        <f t="shared" si="11"/>
        <v>0</v>
      </c>
      <c r="D289" s="59"/>
      <c r="E289" s="59"/>
      <c r="F289" s="59"/>
    </row>
    <row r="290" spans="1:6" s="138" customFormat="1" ht="15" customHeight="1">
      <c r="A290" s="339" t="s">
        <v>479</v>
      </c>
      <c r="B290" s="340"/>
      <c r="C290" s="340"/>
      <c r="D290" s="340"/>
      <c r="E290" s="340"/>
      <c r="F290" s="341"/>
    </row>
    <row r="291" spans="1:6" s="138" customFormat="1" ht="15" customHeight="1">
      <c r="A291" s="47" t="s">
        <v>656</v>
      </c>
      <c r="B291" s="34" t="s">
        <v>41</v>
      </c>
      <c r="C291" s="89">
        <f aca="true" t="shared" si="12" ref="C291:C325">SUM(D291:F291)</f>
        <v>10</v>
      </c>
      <c r="D291" s="89">
        <f aca="true" t="shared" si="13" ref="D291:F292">D294+D296+D310+D315+D321</f>
        <v>5</v>
      </c>
      <c r="E291" s="89">
        <f t="shared" si="13"/>
        <v>3</v>
      </c>
      <c r="F291" s="89">
        <f t="shared" si="13"/>
        <v>2</v>
      </c>
    </row>
    <row r="292" spans="1:6" s="138" customFormat="1" ht="15" customHeight="1">
      <c r="A292" s="298" t="s">
        <v>735</v>
      </c>
      <c r="B292" s="34" t="s">
        <v>24</v>
      </c>
      <c r="C292" s="74">
        <f t="shared" si="12"/>
        <v>212</v>
      </c>
      <c r="D292" s="74">
        <f t="shared" si="13"/>
        <v>109</v>
      </c>
      <c r="E292" s="74">
        <f t="shared" si="13"/>
        <v>60</v>
      </c>
      <c r="F292" s="74">
        <f t="shared" si="13"/>
        <v>43</v>
      </c>
    </row>
    <row r="293" spans="1:6" s="138" customFormat="1" ht="15" customHeight="1">
      <c r="A293" s="44" t="s">
        <v>685</v>
      </c>
      <c r="B293" s="34"/>
      <c r="C293" s="90"/>
      <c r="D293" s="297"/>
      <c r="E293" s="297"/>
      <c r="F293" s="90"/>
    </row>
    <row r="294" spans="1:6" s="138" customFormat="1" ht="15" customHeight="1">
      <c r="A294" s="47" t="s">
        <v>394</v>
      </c>
      <c r="B294" s="34" t="s">
        <v>41</v>
      </c>
      <c r="C294" s="89">
        <f t="shared" si="12"/>
        <v>0</v>
      </c>
      <c r="D294" s="126"/>
      <c r="E294" s="6"/>
      <c r="F294" s="7"/>
    </row>
    <row r="295" spans="1:6" s="138" customFormat="1" ht="15" customHeight="1">
      <c r="A295" s="115" t="s">
        <v>395</v>
      </c>
      <c r="B295" s="34" t="s">
        <v>24</v>
      </c>
      <c r="C295" s="74">
        <f t="shared" si="12"/>
        <v>0</v>
      </c>
      <c r="D295" s="126"/>
      <c r="E295" s="6"/>
      <c r="F295" s="7"/>
    </row>
    <row r="296" spans="1:6" s="138" customFormat="1" ht="15" customHeight="1">
      <c r="A296" s="47" t="s">
        <v>396</v>
      </c>
      <c r="B296" s="34" t="s">
        <v>41</v>
      </c>
      <c r="C296" s="89">
        <f t="shared" si="12"/>
        <v>5</v>
      </c>
      <c r="D296" s="83">
        <f aca="true" t="shared" si="14" ref="D296:F297">D298+D300+D302+D304+D306+D308</f>
        <v>3</v>
      </c>
      <c r="E296" s="250">
        <f t="shared" si="14"/>
        <v>1</v>
      </c>
      <c r="F296" s="156">
        <f t="shared" si="14"/>
        <v>1</v>
      </c>
    </row>
    <row r="297" spans="1:6" s="138" customFormat="1" ht="15" customHeight="1">
      <c r="A297" s="115" t="s">
        <v>393</v>
      </c>
      <c r="B297" s="34" t="s">
        <v>24</v>
      </c>
      <c r="C297" s="74">
        <f t="shared" si="12"/>
        <v>112</v>
      </c>
      <c r="D297" s="248">
        <f t="shared" si="14"/>
        <v>76</v>
      </c>
      <c r="E297" s="249">
        <f t="shared" si="14"/>
        <v>18</v>
      </c>
      <c r="F297" s="58">
        <f t="shared" si="14"/>
        <v>18</v>
      </c>
    </row>
    <row r="298" spans="1:6" s="138" customFormat="1" ht="15" customHeight="1">
      <c r="A298" s="44" t="s">
        <v>397</v>
      </c>
      <c r="B298" s="34" t="s">
        <v>41</v>
      </c>
      <c r="C298" s="74">
        <f t="shared" si="12"/>
        <v>0</v>
      </c>
      <c r="D298" s="59"/>
      <c r="E298" s="59"/>
      <c r="F298" s="59"/>
    </row>
    <row r="299" spans="1:6" s="138" customFormat="1" ht="15" customHeight="1">
      <c r="A299" s="115" t="s">
        <v>393</v>
      </c>
      <c r="B299" s="34" t="s">
        <v>24</v>
      </c>
      <c r="C299" s="74">
        <f t="shared" si="12"/>
        <v>0</v>
      </c>
      <c r="D299" s="59"/>
      <c r="E299" s="59"/>
      <c r="F299" s="59"/>
    </row>
    <row r="300" spans="1:6" s="139" customFormat="1" ht="23.25" customHeight="1">
      <c r="A300" s="44" t="s">
        <v>398</v>
      </c>
      <c r="B300" s="34" t="s">
        <v>41</v>
      </c>
      <c r="C300" s="74">
        <f t="shared" si="12"/>
        <v>1</v>
      </c>
      <c r="D300" s="59">
        <v>1</v>
      </c>
      <c r="E300" s="59"/>
      <c r="F300" s="59"/>
    </row>
    <row r="301" spans="1:6" s="139" customFormat="1" ht="15" customHeight="1">
      <c r="A301" s="115" t="s">
        <v>393</v>
      </c>
      <c r="B301" s="34" t="s">
        <v>24</v>
      </c>
      <c r="C301" s="74">
        <f t="shared" si="12"/>
        <v>18</v>
      </c>
      <c r="D301" s="59">
        <v>18</v>
      </c>
      <c r="E301" s="59"/>
      <c r="F301" s="59"/>
    </row>
    <row r="302" spans="1:6" s="139" customFormat="1" ht="15" customHeight="1">
      <c r="A302" s="44" t="s">
        <v>399</v>
      </c>
      <c r="B302" s="34" t="s">
        <v>41</v>
      </c>
      <c r="C302" s="74">
        <f t="shared" si="12"/>
        <v>1</v>
      </c>
      <c r="D302" s="59">
        <v>1</v>
      </c>
      <c r="E302" s="59"/>
      <c r="F302" s="59"/>
    </row>
    <row r="303" spans="1:6" s="139" customFormat="1" ht="15" customHeight="1">
      <c r="A303" s="115" t="s">
        <v>393</v>
      </c>
      <c r="B303" s="34" t="s">
        <v>24</v>
      </c>
      <c r="C303" s="74">
        <f t="shared" si="12"/>
        <v>28</v>
      </c>
      <c r="D303" s="59">
        <v>28</v>
      </c>
      <c r="E303" s="59"/>
      <c r="F303" s="59"/>
    </row>
    <row r="304" spans="1:6" s="139" customFormat="1" ht="15" customHeight="1">
      <c r="A304" s="44" t="s">
        <v>400</v>
      </c>
      <c r="B304" s="34" t="s">
        <v>41</v>
      </c>
      <c r="C304" s="74">
        <f t="shared" si="12"/>
        <v>0</v>
      </c>
      <c r="D304" s="59"/>
      <c r="E304" s="59"/>
      <c r="F304" s="59"/>
    </row>
    <row r="305" spans="1:6" s="139" customFormat="1" ht="15" customHeight="1">
      <c r="A305" s="115" t="s">
        <v>393</v>
      </c>
      <c r="B305" s="34" t="s">
        <v>24</v>
      </c>
      <c r="C305" s="74">
        <f t="shared" si="12"/>
        <v>0</v>
      </c>
      <c r="D305" s="59"/>
      <c r="E305" s="59"/>
      <c r="F305" s="59"/>
    </row>
    <row r="306" spans="1:6" s="139" customFormat="1" ht="15" customHeight="1">
      <c r="A306" s="44" t="s">
        <v>401</v>
      </c>
      <c r="B306" s="34" t="s">
        <v>41</v>
      </c>
      <c r="C306" s="74">
        <f t="shared" si="12"/>
        <v>1</v>
      </c>
      <c r="D306" s="59">
        <v>1</v>
      </c>
      <c r="E306" s="59"/>
      <c r="F306" s="59"/>
    </row>
    <row r="307" spans="1:6" s="139" customFormat="1" ht="15" customHeight="1">
      <c r="A307" s="115" t="s">
        <v>393</v>
      </c>
      <c r="B307" s="34" t="s">
        <v>24</v>
      </c>
      <c r="C307" s="74">
        <f t="shared" si="12"/>
        <v>30</v>
      </c>
      <c r="D307" s="59">
        <v>30</v>
      </c>
      <c r="E307" s="59"/>
      <c r="F307" s="59"/>
    </row>
    <row r="308" spans="1:6" s="139" customFormat="1" ht="15" customHeight="1">
      <c r="A308" s="44" t="s">
        <v>655</v>
      </c>
      <c r="B308" s="34" t="s">
        <v>41</v>
      </c>
      <c r="C308" s="74">
        <f t="shared" si="12"/>
        <v>2</v>
      </c>
      <c r="D308" s="59"/>
      <c r="E308" s="59">
        <v>1</v>
      </c>
      <c r="F308" s="59">
        <v>1</v>
      </c>
    </row>
    <row r="309" spans="1:6" s="139" customFormat="1" ht="15" customHeight="1">
      <c r="A309" s="115" t="s">
        <v>393</v>
      </c>
      <c r="B309" s="34" t="s">
        <v>24</v>
      </c>
      <c r="C309" s="74">
        <f t="shared" si="12"/>
        <v>36</v>
      </c>
      <c r="D309" s="59"/>
      <c r="E309" s="59">
        <v>18</v>
      </c>
      <c r="F309" s="59">
        <v>18</v>
      </c>
    </row>
    <row r="310" spans="1:6" s="139" customFormat="1" ht="15" customHeight="1">
      <c r="A310" s="47" t="s">
        <v>791</v>
      </c>
      <c r="B310" s="34" t="s">
        <v>41</v>
      </c>
      <c r="C310" s="74">
        <f t="shared" si="12"/>
        <v>3</v>
      </c>
      <c r="D310" s="59">
        <v>1</v>
      </c>
      <c r="E310" s="59">
        <v>1</v>
      </c>
      <c r="F310" s="59">
        <v>1</v>
      </c>
    </row>
    <row r="311" spans="1:6" s="139" customFormat="1" ht="15" customHeight="1">
      <c r="A311" s="99" t="s">
        <v>393</v>
      </c>
      <c r="B311" s="55" t="s">
        <v>24</v>
      </c>
      <c r="C311" s="74">
        <f t="shared" si="12"/>
        <v>85</v>
      </c>
      <c r="D311" s="59">
        <v>25</v>
      </c>
      <c r="E311" s="59">
        <v>35</v>
      </c>
      <c r="F311" s="59">
        <v>25</v>
      </c>
    </row>
    <row r="312" spans="1:6" s="139" customFormat="1" ht="15" customHeight="1">
      <c r="A312" s="42" t="s">
        <v>790</v>
      </c>
      <c r="B312" s="55"/>
      <c r="C312" s="90"/>
      <c r="D312" s="59"/>
      <c r="E312" s="59"/>
      <c r="F312" s="59"/>
    </row>
    <row r="313" spans="1:6" s="139" customFormat="1" ht="18" customHeight="1">
      <c r="A313" s="54" t="s">
        <v>803</v>
      </c>
      <c r="B313" s="55" t="s">
        <v>41</v>
      </c>
      <c r="C313" s="74">
        <f t="shared" si="12"/>
        <v>3</v>
      </c>
      <c r="D313" s="59">
        <v>1</v>
      </c>
      <c r="E313" s="59">
        <v>1</v>
      </c>
      <c r="F313" s="59">
        <v>1</v>
      </c>
    </row>
    <row r="314" spans="1:6" ht="16.5" customHeight="1">
      <c r="A314" s="99" t="s">
        <v>395</v>
      </c>
      <c r="B314" s="55" t="s">
        <v>24</v>
      </c>
      <c r="C314" s="74">
        <f t="shared" si="12"/>
        <v>85</v>
      </c>
      <c r="D314" s="59">
        <v>25</v>
      </c>
      <c r="E314" s="59">
        <v>35</v>
      </c>
      <c r="F314" s="59">
        <v>25</v>
      </c>
    </row>
    <row r="315" spans="1:6" ht="15">
      <c r="A315" s="100" t="s">
        <v>402</v>
      </c>
      <c r="B315" s="55" t="s">
        <v>41</v>
      </c>
      <c r="C315" s="89">
        <f t="shared" si="12"/>
        <v>2</v>
      </c>
      <c r="D315" s="89">
        <f aca="true" t="shared" si="15" ref="D315:F316">D317+D319</f>
        <v>1</v>
      </c>
      <c r="E315" s="89">
        <f t="shared" si="15"/>
        <v>1</v>
      </c>
      <c r="F315" s="89">
        <f t="shared" si="15"/>
        <v>0</v>
      </c>
    </row>
    <row r="316" spans="1:6" ht="15">
      <c r="A316" s="99" t="s">
        <v>393</v>
      </c>
      <c r="B316" s="55" t="s">
        <v>24</v>
      </c>
      <c r="C316" s="74">
        <f t="shared" si="12"/>
        <v>15</v>
      </c>
      <c r="D316" s="74">
        <f t="shared" si="15"/>
        <v>8</v>
      </c>
      <c r="E316" s="74">
        <f t="shared" si="15"/>
        <v>7</v>
      </c>
      <c r="F316" s="74">
        <f t="shared" si="15"/>
        <v>0</v>
      </c>
    </row>
    <row r="317" spans="1:6" ht="15">
      <c r="A317" s="42" t="s">
        <v>552</v>
      </c>
      <c r="B317" s="55" t="s">
        <v>41</v>
      </c>
      <c r="C317" s="74">
        <f t="shared" si="12"/>
        <v>2</v>
      </c>
      <c r="D317" s="59">
        <v>1</v>
      </c>
      <c r="E317" s="59">
        <v>1</v>
      </c>
      <c r="F317" s="59"/>
    </row>
    <row r="318" spans="1:6" ht="15">
      <c r="A318" s="99" t="s">
        <v>393</v>
      </c>
      <c r="B318" s="55" t="s">
        <v>24</v>
      </c>
      <c r="C318" s="74">
        <f t="shared" si="12"/>
        <v>15</v>
      </c>
      <c r="D318" s="59">
        <v>8</v>
      </c>
      <c r="E318" s="59">
        <v>7</v>
      </c>
      <c r="F318" s="59"/>
    </row>
    <row r="319" spans="1:6" ht="15">
      <c r="A319" s="42" t="s">
        <v>403</v>
      </c>
      <c r="B319" s="55" t="s">
        <v>41</v>
      </c>
      <c r="C319" s="74">
        <f t="shared" si="12"/>
        <v>0</v>
      </c>
      <c r="D319" s="59"/>
      <c r="E319" s="59"/>
      <c r="F319" s="59"/>
    </row>
    <row r="320" spans="1:6" ht="15">
      <c r="A320" s="99" t="s">
        <v>393</v>
      </c>
      <c r="B320" s="55" t="s">
        <v>24</v>
      </c>
      <c r="C320" s="74">
        <f t="shared" si="12"/>
        <v>0</v>
      </c>
      <c r="D320" s="59"/>
      <c r="E320" s="59"/>
      <c r="F320" s="59"/>
    </row>
    <row r="321" spans="1:6" ht="15">
      <c r="A321" s="100" t="s">
        <v>643</v>
      </c>
      <c r="B321" s="55" t="s">
        <v>41</v>
      </c>
      <c r="C321" s="89">
        <f t="shared" si="12"/>
        <v>0</v>
      </c>
      <c r="D321" s="59"/>
      <c r="E321" s="59"/>
      <c r="F321" s="59"/>
    </row>
    <row r="322" spans="1:6" ht="15">
      <c r="A322" s="99" t="s">
        <v>393</v>
      </c>
      <c r="B322" s="55" t="s">
        <v>24</v>
      </c>
      <c r="C322" s="74">
        <f t="shared" si="12"/>
        <v>0</v>
      </c>
      <c r="D322" s="59"/>
      <c r="E322" s="59"/>
      <c r="F322" s="59"/>
    </row>
    <row r="323" spans="1:6" ht="28.5">
      <c r="A323" s="100" t="s">
        <v>404</v>
      </c>
      <c r="B323" s="55" t="s">
        <v>41</v>
      </c>
      <c r="C323" s="74">
        <f t="shared" si="12"/>
        <v>10</v>
      </c>
      <c r="D323" s="59">
        <v>5</v>
      </c>
      <c r="E323" s="59">
        <v>3</v>
      </c>
      <c r="F323" s="59">
        <v>2</v>
      </c>
    </row>
    <row r="324" spans="1:6" ht="30">
      <c r="A324" s="42" t="s">
        <v>750</v>
      </c>
      <c r="B324" s="55" t="s">
        <v>24</v>
      </c>
      <c r="C324" s="74">
        <f t="shared" si="12"/>
        <v>572</v>
      </c>
      <c r="D324" s="59">
        <v>424</v>
      </c>
      <c r="E324" s="59">
        <v>85</v>
      </c>
      <c r="F324" s="59">
        <v>63</v>
      </c>
    </row>
    <row r="325" spans="1:6" ht="15">
      <c r="A325" s="99" t="s">
        <v>623</v>
      </c>
      <c r="B325" s="55" t="s">
        <v>24</v>
      </c>
      <c r="C325" s="74">
        <f t="shared" si="12"/>
        <v>173</v>
      </c>
      <c r="D325" s="59">
        <v>84</v>
      </c>
      <c r="E325" s="59">
        <v>59</v>
      </c>
      <c r="F325" s="59">
        <v>30</v>
      </c>
    </row>
    <row r="326" spans="1:6" ht="28.5">
      <c r="A326" s="101" t="s">
        <v>405</v>
      </c>
      <c r="B326" s="55" t="s">
        <v>40</v>
      </c>
      <c r="C326" s="245">
        <f>C324/C18*100</f>
        <v>29.4997421351212</v>
      </c>
      <c r="D326" s="245">
        <f>D324/D18*100</f>
        <v>39.51537744641193</v>
      </c>
      <c r="E326" s="245">
        <f>E324/E18*100</f>
        <v>14.938488576449913</v>
      </c>
      <c r="F326" s="245">
        <f>F324/F18*100</f>
        <v>21.21212121212121</v>
      </c>
    </row>
    <row r="327" spans="1:6" ht="30">
      <c r="A327" s="42" t="s">
        <v>674</v>
      </c>
      <c r="B327" s="55" t="s">
        <v>24</v>
      </c>
      <c r="C327" s="74">
        <f>SUM(D327:F327)</f>
        <v>2</v>
      </c>
      <c r="D327" s="59">
        <v>2</v>
      </c>
      <c r="E327" s="59"/>
      <c r="F327" s="59"/>
    </row>
    <row r="328" spans="1:6" ht="15">
      <c r="A328" s="99" t="s">
        <v>406</v>
      </c>
      <c r="B328" s="55" t="s">
        <v>24</v>
      </c>
      <c r="C328" s="74">
        <f>SUM(D328:F328)</f>
        <v>2</v>
      </c>
      <c r="D328" s="59">
        <v>2</v>
      </c>
      <c r="E328" s="59"/>
      <c r="F328" s="59"/>
    </row>
    <row r="329" spans="1:6" ht="15">
      <c r="A329" s="99" t="s">
        <v>407</v>
      </c>
      <c r="B329" s="55" t="s">
        <v>24</v>
      </c>
      <c r="C329" s="74">
        <f>SUM(D329:F329)</f>
        <v>0</v>
      </c>
      <c r="D329" s="59"/>
      <c r="E329" s="59"/>
      <c r="F329" s="59"/>
    </row>
    <row r="330" spans="1:6" ht="15">
      <c r="A330" s="42" t="s">
        <v>675</v>
      </c>
      <c r="B330" s="55" t="s">
        <v>24</v>
      </c>
      <c r="C330" s="74">
        <f>SUM(D330:F330)</f>
        <v>0</v>
      </c>
      <c r="D330" s="59"/>
      <c r="E330" s="59"/>
      <c r="F330" s="59"/>
    </row>
    <row r="331" spans="1:6" ht="15">
      <c r="A331" s="99" t="s">
        <v>408</v>
      </c>
      <c r="B331" s="55" t="s">
        <v>24</v>
      </c>
      <c r="C331" s="74">
        <f>SUM(D331:F331)</f>
        <v>0</v>
      </c>
      <c r="D331" s="59"/>
      <c r="E331" s="59"/>
      <c r="F331" s="59"/>
    </row>
    <row r="332" spans="1:6" ht="15">
      <c r="A332" s="339" t="s">
        <v>480</v>
      </c>
      <c r="B332" s="340"/>
      <c r="C332" s="340"/>
      <c r="D332" s="340"/>
      <c r="E332" s="340"/>
      <c r="F332" s="341"/>
    </row>
    <row r="333" spans="1:6" ht="28.5">
      <c r="A333" s="103" t="s">
        <v>677</v>
      </c>
      <c r="B333" s="55" t="s">
        <v>41</v>
      </c>
      <c r="C333" s="74">
        <f aca="true" t="shared" si="16" ref="C333:C376">SUM(D333:F333)</f>
        <v>3</v>
      </c>
      <c r="D333" s="59">
        <v>1</v>
      </c>
      <c r="E333" s="59">
        <v>1</v>
      </c>
      <c r="F333" s="59">
        <v>1</v>
      </c>
    </row>
    <row r="334" spans="1:6" ht="15">
      <c r="A334" s="93" t="s">
        <v>409</v>
      </c>
      <c r="B334" s="55" t="s">
        <v>41</v>
      </c>
      <c r="C334" s="74">
        <f t="shared" si="16"/>
        <v>0</v>
      </c>
      <c r="D334" s="7"/>
      <c r="E334" s="7"/>
      <c r="F334" s="7"/>
    </row>
    <row r="335" spans="1:6" ht="15">
      <c r="A335" s="93" t="s">
        <v>410</v>
      </c>
      <c r="B335" s="55" t="s">
        <v>41</v>
      </c>
      <c r="C335" s="74">
        <f t="shared" si="16"/>
        <v>1</v>
      </c>
      <c r="D335" s="7"/>
      <c r="E335" s="7"/>
      <c r="F335" s="7">
        <v>1</v>
      </c>
    </row>
    <row r="336" spans="1:6" ht="15">
      <c r="A336" s="93" t="s">
        <v>411</v>
      </c>
      <c r="B336" s="55" t="s">
        <v>41</v>
      </c>
      <c r="C336" s="74">
        <f t="shared" si="16"/>
        <v>2</v>
      </c>
      <c r="D336" s="7">
        <v>1</v>
      </c>
      <c r="E336" s="7">
        <v>1</v>
      </c>
      <c r="F336" s="7"/>
    </row>
    <row r="337" spans="1:6" ht="15">
      <c r="A337" s="310" t="s">
        <v>802</v>
      </c>
      <c r="B337" s="55" t="s">
        <v>41</v>
      </c>
      <c r="C337" s="74">
        <f t="shared" si="16"/>
        <v>0</v>
      </c>
      <c r="D337" s="7"/>
      <c r="E337" s="7"/>
      <c r="F337" s="7"/>
    </row>
    <row r="338" spans="1:6" ht="30">
      <c r="A338" s="93" t="s">
        <v>678</v>
      </c>
      <c r="B338" s="55" t="s">
        <v>72</v>
      </c>
      <c r="C338" s="74">
        <f t="shared" si="16"/>
        <v>552</v>
      </c>
      <c r="D338" s="7">
        <v>360</v>
      </c>
      <c r="E338" s="7">
        <v>92</v>
      </c>
      <c r="F338" s="7">
        <v>100</v>
      </c>
    </row>
    <row r="339" spans="1:6" ht="15">
      <c r="A339" s="307" t="s">
        <v>412</v>
      </c>
      <c r="B339" s="55" t="s">
        <v>72</v>
      </c>
      <c r="C339" s="74">
        <f t="shared" si="16"/>
        <v>0</v>
      </c>
      <c r="D339" s="7"/>
      <c r="E339" s="7"/>
      <c r="F339" s="7"/>
    </row>
    <row r="340" spans="1:6" ht="15">
      <c r="A340" s="93" t="s">
        <v>413</v>
      </c>
      <c r="B340" s="55" t="s">
        <v>41</v>
      </c>
      <c r="C340" s="74">
        <f t="shared" si="16"/>
        <v>30</v>
      </c>
      <c r="D340" s="7">
        <v>11</v>
      </c>
      <c r="E340" s="7">
        <v>10</v>
      </c>
      <c r="F340" s="7">
        <v>9</v>
      </c>
    </row>
    <row r="341" spans="1:6" ht="15">
      <c r="A341" s="93" t="s">
        <v>414</v>
      </c>
      <c r="B341" s="55" t="s">
        <v>41</v>
      </c>
      <c r="C341" s="74">
        <f t="shared" si="16"/>
        <v>2</v>
      </c>
      <c r="D341" s="7"/>
      <c r="E341" s="7"/>
      <c r="F341" s="7">
        <v>2</v>
      </c>
    </row>
    <row r="342" spans="1:6" ht="42.75">
      <c r="A342" s="103" t="s">
        <v>652</v>
      </c>
      <c r="B342" s="55" t="s">
        <v>24</v>
      </c>
      <c r="C342" s="74">
        <f t="shared" si="16"/>
        <v>159</v>
      </c>
      <c r="D342" s="7">
        <v>80</v>
      </c>
      <c r="E342" s="7">
        <v>49</v>
      </c>
      <c r="F342" s="7">
        <v>30</v>
      </c>
    </row>
    <row r="343" spans="1:6" ht="15">
      <c r="A343" s="93" t="s">
        <v>415</v>
      </c>
      <c r="B343" s="55" t="s">
        <v>24</v>
      </c>
      <c r="C343" s="74">
        <f t="shared" si="16"/>
        <v>7</v>
      </c>
      <c r="D343" s="140">
        <v>2</v>
      </c>
      <c r="E343" s="140">
        <v>3</v>
      </c>
      <c r="F343" s="140">
        <v>2</v>
      </c>
    </row>
    <row r="344" spans="1:6" ht="15">
      <c r="A344" s="93" t="s">
        <v>416</v>
      </c>
      <c r="B344" s="55" t="s">
        <v>24</v>
      </c>
      <c r="C344" s="74">
        <f t="shared" si="16"/>
        <v>0</v>
      </c>
      <c r="D344" s="140"/>
      <c r="E344" s="140"/>
      <c r="F344" s="140"/>
    </row>
    <row r="345" spans="1:6" ht="15">
      <c r="A345" s="103" t="s">
        <v>557</v>
      </c>
      <c r="B345" s="55" t="s">
        <v>24</v>
      </c>
      <c r="C345" s="74">
        <f t="shared" si="16"/>
        <v>92</v>
      </c>
      <c r="D345" s="140">
        <v>39</v>
      </c>
      <c r="E345" s="140">
        <v>31</v>
      </c>
      <c r="F345" s="140">
        <v>22</v>
      </c>
    </row>
    <row r="346" spans="1:6" ht="15">
      <c r="A346" s="103" t="s">
        <v>736</v>
      </c>
      <c r="B346" s="55" t="s">
        <v>24</v>
      </c>
      <c r="C346" s="74">
        <f t="shared" si="16"/>
        <v>56</v>
      </c>
      <c r="D346" s="140">
        <v>23</v>
      </c>
      <c r="E346" s="140">
        <v>19</v>
      </c>
      <c r="F346" s="140">
        <v>14</v>
      </c>
    </row>
    <row r="347" spans="1:6" ht="15">
      <c r="A347" s="307" t="s">
        <v>737</v>
      </c>
      <c r="B347" s="55" t="s">
        <v>24</v>
      </c>
      <c r="C347" s="74">
        <f t="shared" si="16"/>
        <v>44</v>
      </c>
      <c r="D347" s="140">
        <v>19</v>
      </c>
      <c r="E347" s="140">
        <v>17</v>
      </c>
      <c r="F347" s="140">
        <v>8</v>
      </c>
    </row>
    <row r="348" spans="1:6" ht="15">
      <c r="A348" s="93" t="s">
        <v>417</v>
      </c>
      <c r="B348" s="55" t="s">
        <v>24</v>
      </c>
      <c r="C348" s="74">
        <f t="shared" si="16"/>
        <v>39</v>
      </c>
      <c r="D348" s="140">
        <v>15</v>
      </c>
      <c r="E348" s="140">
        <v>13</v>
      </c>
      <c r="F348" s="140">
        <v>11</v>
      </c>
    </row>
    <row r="349" spans="1:6" ht="15">
      <c r="A349" s="103" t="s">
        <v>796</v>
      </c>
      <c r="B349" s="55" t="s">
        <v>41</v>
      </c>
      <c r="C349" s="74">
        <f t="shared" si="16"/>
        <v>0</v>
      </c>
      <c r="D349" s="140"/>
      <c r="E349" s="140"/>
      <c r="F349" s="140"/>
    </row>
    <row r="350" spans="1:6" ht="15">
      <c r="A350" s="93" t="s">
        <v>561</v>
      </c>
      <c r="B350" s="55" t="s">
        <v>24</v>
      </c>
      <c r="C350" s="74">
        <f t="shared" si="16"/>
        <v>0</v>
      </c>
      <c r="D350" s="140"/>
      <c r="E350" s="140"/>
      <c r="F350" s="140"/>
    </row>
    <row r="351" spans="1:6" s="133" customFormat="1" ht="15">
      <c r="A351" s="93" t="s">
        <v>418</v>
      </c>
      <c r="B351" s="55" t="s">
        <v>24</v>
      </c>
      <c r="C351" s="74">
        <f t="shared" si="16"/>
        <v>0</v>
      </c>
      <c r="D351" s="140"/>
      <c r="E351" s="140"/>
      <c r="F351" s="140"/>
    </row>
    <row r="352" spans="1:6" ht="30">
      <c r="A352" s="93" t="s">
        <v>419</v>
      </c>
      <c r="B352" s="55" t="s">
        <v>41</v>
      </c>
      <c r="C352" s="74">
        <f t="shared" si="16"/>
        <v>0</v>
      </c>
      <c r="D352" s="140"/>
      <c r="E352" s="140"/>
      <c r="F352" s="140"/>
    </row>
    <row r="353" spans="1:6" ht="30">
      <c r="A353" s="93" t="s">
        <v>420</v>
      </c>
      <c r="B353" s="55" t="s">
        <v>41</v>
      </c>
      <c r="C353" s="74">
        <f t="shared" si="16"/>
        <v>3</v>
      </c>
      <c r="D353" s="98">
        <v>1</v>
      </c>
      <c r="E353" s="98">
        <v>1</v>
      </c>
      <c r="F353" s="98">
        <v>1</v>
      </c>
    </row>
    <row r="354" spans="1:6" ht="28.5">
      <c r="A354" s="103" t="s">
        <v>421</v>
      </c>
      <c r="B354" s="55"/>
      <c r="C354" s="74">
        <f t="shared" si="16"/>
        <v>0</v>
      </c>
      <c r="D354" s="140"/>
      <c r="E354" s="140"/>
      <c r="F354" s="140"/>
    </row>
    <row r="355" spans="1:6" ht="15">
      <c r="A355" s="93" t="s">
        <v>422</v>
      </c>
      <c r="B355" s="55" t="s">
        <v>41</v>
      </c>
      <c r="C355" s="74">
        <f t="shared" si="16"/>
        <v>1</v>
      </c>
      <c r="D355" s="140">
        <v>1</v>
      </c>
      <c r="E355" s="140"/>
      <c r="F355" s="140"/>
    </row>
    <row r="356" spans="1:6" ht="15">
      <c r="A356" s="93" t="s">
        <v>423</v>
      </c>
      <c r="B356" s="55" t="s">
        <v>41</v>
      </c>
      <c r="C356" s="74">
        <f t="shared" si="16"/>
        <v>0</v>
      </c>
      <c r="D356" s="140"/>
      <c r="E356" s="140"/>
      <c r="F356" s="140"/>
    </row>
    <row r="357" spans="1:6" ht="15">
      <c r="A357" s="103" t="s">
        <v>786</v>
      </c>
      <c r="B357" s="55" t="s">
        <v>424</v>
      </c>
      <c r="C357" s="74">
        <f t="shared" si="16"/>
        <v>25112</v>
      </c>
      <c r="D357" s="140">
        <v>10115</v>
      </c>
      <c r="E357" s="140">
        <v>9445</v>
      </c>
      <c r="F357" s="140">
        <v>5552</v>
      </c>
    </row>
    <row r="358" spans="1:6" ht="15">
      <c r="A358" s="93" t="s">
        <v>425</v>
      </c>
      <c r="B358" s="55" t="s">
        <v>424</v>
      </c>
      <c r="C358" s="74">
        <f t="shared" si="16"/>
        <v>5197</v>
      </c>
      <c r="D358" s="7">
        <v>2521</v>
      </c>
      <c r="E358" s="7">
        <v>1572</v>
      </c>
      <c r="F358" s="7">
        <v>1104</v>
      </c>
    </row>
    <row r="359" spans="1:6" ht="15">
      <c r="A359" s="103" t="s">
        <v>426</v>
      </c>
      <c r="B359" s="55" t="s">
        <v>41</v>
      </c>
      <c r="C359" s="74">
        <f t="shared" si="16"/>
        <v>0</v>
      </c>
      <c r="D359" s="55"/>
      <c r="E359" s="55"/>
      <c r="F359" s="55"/>
    </row>
    <row r="360" spans="1:6" ht="15">
      <c r="A360" s="93" t="s">
        <v>427</v>
      </c>
      <c r="B360" s="55" t="s">
        <v>72</v>
      </c>
      <c r="C360" s="74">
        <f t="shared" si="16"/>
        <v>0</v>
      </c>
      <c r="D360" s="55"/>
      <c r="E360" s="55"/>
      <c r="F360" s="55"/>
    </row>
    <row r="361" spans="1:6" ht="15">
      <c r="A361" s="93" t="s">
        <v>428</v>
      </c>
      <c r="B361" s="55" t="s">
        <v>24</v>
      </c>
      <c r="C361" s="74">
        <f t="shared" si="16"/>
        <v>0</v>
      </c>
      <c r="D361" s="55"/>
      <c r="E361" s="55"/>
      <c r="F361" s="55"/>
    </row>
    <row r="362" spans="1:6" ht="15">
      <c r="A362" s="93" t="s">
        <v>429</v>
      </c>
      <c r="B362" s="55" t="s">
        <v>41</v>
      </c>
      <c r="C362" s="74">
        <f t="shared" si="16"/>
        <v>11</v>
      </c>
      <c r="D362" s="112">
        <v>4</v>
      </c>
      <c r="E362" s="112">
        <v>5</v>
      </c>
      <c r="F362" s="112">
        <v>2</v>
      </c>
    </row>
    <row r="363" spans="1:6" ht="18" customHeight="1">
      <c r="A363" s="93" t="s">
        <v>430</v>
      </c>
      <c r="B363" s="55" t="s">
        <v>24</v>
      </c>
      <c r="C363" s="74">
        <f t="shared" si="16"/>
        <v>239</v>
      </c>
      <c r="D363" s="112">
        <v>120</v>
      </c>
      <c r="E363" s="112">
        <v>94</v>
      </c>
      <c r="F363" s="112">
        <v>25</v>
      </c>
    </row>
    <row r="364" spans="1:6" ht="33" customHeight="1">
      <c r="A364" s="103" t="s">
        <v>431</v>
      </c>
      <c r="B364" s="55"/>
      <c r="C364" s="74">
        <f t="shared" si="16"/>
        <v>0</v>
      </c>
      <c r="D364" s="55"/>
      <c r="E364" s="55"/>
      <c r="F364" s="55"/>
    </row>
    <row r="365" spans="1:6" ht="15">
      <c r="A365" s="93" t="s">
        <v>429</v>
      </c>
      <c r="B365" s="55" t="s">
        <v>41</v>
      </c>
      <c r="C365" s="74">
        <f t="shared" si="16"/>
        <v>0</v>
      </c>
      <c r="D365" s="55"/>
      <c r="E365" s="55"/>
      <c r="F365" s="55"/>
    </row>
    <row r="366" spans="1:6" ht="15">
      <c r="A366" s="93" t="s">
        <v>430</v>
      </c>
      <c r="B366" s="55" t="s">
        <v>24</v>
      </c>
      <c r="C366" s="74">
        <f t="shared" si="16"/>
        <v>0</v>
      </c>
      <c r="D366" s="55"/>
      <c r="E366" s="55"/>
      <c r="F366" s="55"/>
    </row>
    <row r="367" spans="1:6" ht="15">
      <c r="A367" s="93" t="s">
        <v>432</v>
      </c>
      <c r="B367" s="55" t="s">
        <v>41</v>
      </c>
      <c r="C367" s="74">
        <f t="shared" si="16"/>
        <v>0</v>
      </c>
      <c r="D367" s="55"/>
      <c r="E367" s="55"/>
      <c r="F367" s="55"/>
    </row>
    <row r="368" spans="1:6" ht="15">
      <c r="A368" s="93" t="s">
        <v>433</v>
      </c>
      <c r="B368" s="55" t="s">
        <v>24</v>
      </c>
      <c r="C368" s="74">
        <f t="shared" si="16"/>
        <v>0</v>
      </c>
      <c r="D368" s="55"/>
      <c r="E368" s="55"/>
      <c r="F368" s="55"/>
    </row>
    <row r="369" spans="1:6" ht="28.5">
      <c r="A369" s="103" t="s">
        <v>434</v>
      </c>
      <c r="B369" s="55" t="s">
        <v>41</v>
      </c>
      <c r="C369" s="74">
        <f t="shared" si="16"/>
        <v>0</v>
      </c>
      <c r="D369" s="140"/>
      <c r="E369" s="140"/>
      <c r="F369" s="140"/>
    </row>
    <row r="370" spans="1:6" ht="15">
      <c r="A370" s="93" t="s">
        <v>435</v>
      </c>
      <c r="B370" s="55" t="s">
        <v>24</v>
      </c>
      <c r="C370" s="74">
        <f t="shared" si="16"/>
        <v>0</v>
      </c>
      <c r="D370" s="140"/>
      <c r="E370" s="140"/>
      <c r="F370" s="140"/>
    </row>
    <row r="371" spans="1:6" ht="15">
      <c r="A371" s="103" t="s">
        <v>436</v>
      </c>
      <c r="B371" s="55" t="s">
        <v>41</v>
      </c>
      <c r="C371" s="74">
        <f t="shared" si="16"/>
        <v>0</v>
      </c>
      <c r="D371" s="140"/>
      <c r="E371" s="140"/>
      <c r="F371" s="140"/>
    </row>
    <row r="372" spans="1:6" ht="15">
      <c r="A372" s="93" t="s">
        <v>89</v>
      </c>
      <c r="B372" s="55" t="s">
        <v>178</v>
      </c>
      <c r="C372" s="74">
        <f t="shared" si="16"/>
        <v>0</v>
      </c>
      <c r="D372" s="140"/>
      <c r="E372" s="140"/>
      <c r="F372" s="140"/>
    </row>
    <row r="373" spans="1:6" ht="15">
      <c r="A373" s="93" t="s">
        <v>184</v>
      </c>
      <c r="B373" s="55" t="s">
        <v>72</v>
      </c>
      <c r="C373" s="74">
        <f t="shared" si="16"/>
        <v>0</v>
      </c>
      <c r="D373" s="140"/>
      <c r="E373" s="140"/>
      <c r="F373" s="140"/>
    </row>
    <row r="374" spans="1:6" ht="30" customHeight="1">
      <c r="A374" s="93" t="s">
        <v>437</v>
      </c>
      <c r="B374" s="55" t="s">
        <v>24</v>
      </c>
      <c r="C374" s="74">
        <f t="shared" si="16"/>
        <v>0</v>
      </c>
      <c r="D374" s="140"/>
      <c r="E374" s="140"/>
      <c r="F374" s="140"/>
    </row>
    <row r="375" spans="1:6" ht="15">
      <c r="A375" s="93" t="s">
        <v>438</v>
      </c>
      <c r="B375" s="55" t="s">
        <v>24</v>
      </c>
      <c r="C375" s="74">
        <f t="shared" si="16"/>
        <v>0</v>
      </c>
      <c r="D375" s="140"/>
      <c r="E375" s="140"/>
      <c r="F375" s="140"/>
    </row>
    <row r="376" spans="1:6" ht="28.5">
      <c r="A376" s="103" t="s">
        <v>676</v>
      </c>
      <c r="B376" s="55" t="s">
        <v>164</v>
      </c>
      <c r="C376" s="14">
        <f t="shared" si="16"/>
        <v>1104.1</v>
      </c>
      <c r="D376" s="102">
        <v>513.9</v>
      </c>
      <c r="E376" s="102">
        <v>334.7</v>
      </c>
      <c r="F376" s="102">
        <v>255.5</v>
      </c>
    </row>
    <row r="377" spans="1:6" ht="15">
      <c r="A377" s="93" t="s">
        <v>439</v>
      </c>
      <c r="B377" s="55" t="s">
        <v>164</v>
      </c>
      <c r="C377" s="14">
        <f>SUM(D377:F377)</f>
        <v>1104.1</v>
      </c>
      <c r="D377" s="30">
        <v>513.9</v>
      </c>
      <c r="E377" s="30">
        <v>334.7</v>
      </c>
      <c r="F377" s="30">
        <v>255.5</v>
      </c>
    </row>
    <row r="378" spans="1:6" ht="15">
      <c r="A378" s="93" t="s">
        <v>440</v>
      </c>
      <c r="B378" s="55" t="s">
        <v>164</v>
      </c>
      <c r="C378" s="14">
        <f>SUM(D378:F378)</f>
        <v>0</v>
      </c>
      <c r="D378" s="30"/>
      <c r="E378" s="30"/>
      <c r="F378" s="30"/>
    </row>
    <row r="379" spans="1:6" ht="28.5">
      <c r="A379" s="103" t="s">
        <v>797</v>
      </c>
      <c r="B379" s="55" t="s">
        <v>61</v>
      </c>
      <c r="C379" s="14">
        <f>SUM(D379:F379)/3</f>
        <v>34576</v>
      </c>
      <c r="D379" s="30">
        <v>37866</v>
      </c>
      <c r="E379" s="30">
        <v>32492</v>
      </c>
      <c r="F379" s="30">
        <v>33370</v>
      </c>
    </row>
    <row r="380" spans="1:6" ht="15">
      <c r="A380" s="93" t="s">
        <v>441</v>
      </c>
      <c r="B380" s="55" t="s">
        <v>61</v>
      </c>
      <c r="C380" s="14">
        <f>SUM(D380:F380)/3</f>
        <v>39711.666666666664</v>
      </c>
      <c r="D380" s="30">
        <v>38039</v>
      </c>
      <c r="E380" s="30">
        <v>47750</v>
      </c>
      <c r="F380" s="30">
        <v>33346</v>
      </c>
    </row>
    <row r="381" spans="1:6" ht="15">
      <c r="A381" s="93" t="s">
        <v>442</v>
      </c>
      <c r="B381" s="55" t="s">
        <v>61</v>
      </c>
      <c r="C381" s="14">
        <f>SUM(D381:F381)/3</f>
        <v>58243</v>
      </c>
      <c r="D381" s="30">
        <v>62186</v>
      </c>
      <c r="E381" s="30">
        <v>58180</v>
      </c>
      <c r="F381" s="30">
        <v>54363</v>
      </c>
    </row>
    <row r="382" spans="1:6" ht="15">
      <c r="A382" s="93" t="s">
        <v>443</v>
      </c>
      <c r="B382" s="55" t="s">
        <v>61</v>
      </c>
      <c r="C382" s="14">
        <f>SUM(D382:F382)/3</f>
        <v>0</v>
      </c>
      <c r="D382" s="30"/>
      <c r="E382" s="30"/>
      <c r="F382" s="30"/>
    </row>
    <row r="383" spans="1:6" ht="15">
      <c r="A383" s="339" t="s">
        <v>481</v>
      </c>
      <c r="B383" s="340"/>
      <c r="C383" s="340"/>
      <c r="D383" s="340"/>
      <c r="E383" s="340"/>
      <c r="F383" s="341"/>
    </row>
    <row r="384" spans="1:6" ht="28.5">
      <c r="A384" s="56" t="s">
        <v>567</v>
      </c>
      <c r="B384" s="57" t="s">
        <v>24</v>
      </c>
      <c r="C384" s="58">
        <f aca="true" t="shared" si="17" ref="C384:C420">SUM(D384:F384)</f>
        <v>681.4</v>
      </c>
      <c r="D384" s="58">
        <f>SUM(D385:D396)+D398+D400+D402+D403</f>
        <v>420</v>
      </c>
      <c r="E384" s="58">
        <f>SUM(E385:E396)+E398+E400+E402+E403</f>
        <v>162.9</v>
      </c>
      <c r="F384" s="58">
        <f>SUM(F385:F396)+F398+F400+F402+F403</f>
        <v>98.5</v>
      </c>
    </row>
    <row r="385" spans="1:6" ht="15">
      <c r="A385" s="54" t="s">
        <v>446</v>
      </c>
      <c r="B385" s="57" t="s">
        <v>24</v>
      </c>
      <c r="C385" s="58">
        <f t="shared" si="17"/>
        <v>0</v>
      </c>
      <c r="D385" s="140"/>
      <c r="E385" s="140"/>
      <c r="F385" s="140"/>
    </row>
    <row r="386" spans="1:6" ht="15">
      <c r="A386" s="54" t="s">
        <v>447</v>
      </c>
      <c r="B386" s="57" t="s">
        <v>24</v>
      </c>
      <c r="C386" s="58">
        <f t="shared" si="17"/>
        <v>16</v>
      </c>
      <c r="D386" s="140">
        <v>10</v>
      </c>
      <c r="E386" s="140">
        <v>4</v>
      </c>
      <c r="F386" s="140">
        <v>2</v>
      </c>
    </row>
    <row r="387" spans="1:6" ht="30">
      <c r="A387" s="54" t="s">
        <v>448</v>
      </c>
      <c r="B387" s="57" t="s">
        <v>24</v>
      </c>
      <c r="C387" s="58">
        <f t="shared" si="17"/>
        <v>0</v>
      </c>
      <c r="D387" s="140"/>
      <c r="E387" s="140"/>
      <c r="F387" s="140"/>
    </row>
    <row r="388" spans="1:6" ht="15">
      <c r="A388" s="54" t="s">
        <v>449</v>
      </c>
      <c r="B388" s="57" t="s">
        <v>24</v>
      </c>
      <c r="C388" s="58">
        <f t="shared" si="17"/>
        <v>4</v>
      </c>
      <c r="D388" s="140">
        <v>3</v>
      </c>
      <c r="E388" s="140">
        <v>1</v>
      </c>
      <c r="F388" s="140"/>
    </row>
    <row r="389" spans="1:6" ht="15">
      <c r="A389" s="54" t="s">
        <v>450</v>
      </c>
      <c r="B389" s="57" t="s">
        <v>24</v>
      </c>
      <c r="C389" s="58">
        <f t="shared" si="17"/>
        <v>0</v>
      </c>
      <c r="D389" s="140"/>
      <c r="E389" s="140"/>
      <c r="F389" s="140"/>
    </row>
    <row r="390" spans="1:6" ht="15">
      <c r="A390" s="54" t="s">
        <v>451</v>
      </c>
      <c r="B390" s="57" t="s">
        <v>24</v>
      </c>
      <c r="C390" s="58">
        <f t="shared" si="17"/>
        <v>5</v>
      </c>
      <c r="D390" s="140">
        <v>1</v>
      </c>
      <c r="E390" s="140">
        <v>2</v>
      </c>
      <c r="F390" s="140">
        <v>2</v>
      </c>
    </row>
    <row r="391" spans="1:6" ht="15">
      <c r="A391" s="54" t="s">
        <v>452</v>
      </c>
      <c r="B391" s="57" t="s">
        <v>24</v>
      </c>
      <c r="C391" s="58">
        <f t="shared" si="17"/>
        <v>31</v>
      </c>
      <c r="D391" s="140">
        <v>15</v>
      </c>
      <c r="E391" s="140">
        <v>12</v>
      </c>
      <c r="F391" s="140">
        <v>4</v>
      </c>
    </row>
    <row r="392" spans="1:6" ht="15">
      <c r="A392" s="54" t="s">
        <v>453</v>
      </c>
      <c r="B392" s="57" t="s">
        <v>24</v>
      </c>
      <c r="C392" s="58">
        <f t="shared" si="17"/>
        <v>14</v>
      </c>
      <c r="D392" s="140">
        <v>8</v>
      </c>
      <c r="E392" s="140">
        <v>3</v>
      </c>
      <c r="F392" s="140">
        <v>3</v>
      </c>
    </row>
    <row r="393" spans="1:6" ht="15">
      <c r="A393" s="54" t="s">
        <v>454</v>
      </c>
      <c r="B393" s="57" t="s">
        <v>24</v>
      </c>
      <c r="C393" s="58">
        <f t="shared" si="17"/>
        <v>2</v>
      </c>
      <c r="D393" s="140"/>
      <c r="E393" s="140">
        <v>1</v>
      </c>
      <c r="F393" s="140">
        <v>1</v>
      </c>
    </row>
    <row r="394" spans="1:6" ht="15">
      <c r="A394" s="54" t="s">
        <v>455</v>
      </c>
      <c r="B394" s="57" t="s">
        <v>24</v>
      </c>
      <c r="C394" s="58">
        <f t="shared" si="17"/>
        <v>19</v>
      </c>
      <c r="D394" s="140">
        <v>18</v>
      </c>
      <c r="E394" s="140">
        <v>1</v>
      </c>
      <c r="F394" s="140"/>
    </row>
    <row r="395" spans="1:6" ht="15">
      <c r="A395" s="54" t="s">
        <v>456</v>
      </c>
      <c r="B395" s="57" t="s">
        <v>24</v>
      </c>
      <c r="C395" s="58">
        <f t="shared" si="17"/>
        <v>81</v>
      </c>
      <c r="D395" s="140">
        <v>51</v>
      </c>
      <c r="E395" s="140">
        <v>17</v>
      </c>
      <c r="F395" s="140">
        <v>13</v>
      </c>
    </row>
    <row r="396" spans="1:6" ht="17.25" customHeight="1">
      <c r="A396" s="54" t="s">
        <v>457</v>
      </c>
      <c r="B396" s="57" t="s">
        <v>24</v>
      </c>
      <c r="C396" s="58">
        <f t="shared" si="17"/>
        <v>65</v>
      </c>
      <c r="D396" s="140">
        <v>39</v>
      </c>
      <c r="E396" s="140">
        <v>17</v>
      </c>
      <c r="F396" s="140">
        <v>9</v>
      </c>
    </row>
    <row r="397" spans="1:6" ht="30.75" customHeight="1">
      <c r="A397" s="54" t="s">
        <v>471</v>
      </c>
      <c r="B397" s="57" t="s">
        <v>41</v>
      </c>
      <c r="C397" s="58">
        <f t="shared" si="17"/>
        <v>86</v>
      </c>
      <c r="D397" s="140">
        <v>47</v>
      </c>
      <c r="E397" s="140">
        <v>25</v>
      </c>
      <c r="F397" s="140">
        <v>14</v>
      </c>
    </row>
    <row r="398" spans="1:6" ht="16.5" customHeight="1">
      <c r="A398" s="94" t="s">
        <v>42</v>
      </c>
      <c r="B398" s="57" t="s">
        <v>24</v>
      </c>
      <c r="C398" s="58">
        <f t="shared" si="17"/>
        <v>188</v>
      </c>
      <c r="D398" s="140">
        <v>119</v>
      </c>
      <c r="E398" s="140">
        <v>43</v>
      </c>
      <c r="F398" s="140">
        <v>26</v>
      </c>
    </row>
    <row r="399" spans="1:6" ht="15">
      <c r="A399" s="54" t="s">
        <v>458</v>
      </c>
      <c r="B399" s="57" t="s">
        <v>41</v>
      </c>
      <c r="C399" s="58">
        <f t="shared" si="17"/>
        <v>30</v>
      </c>
      <c r="D399" s="140">
        <v>17</v>
      </c>
      <c r="E399" s="140">
        <v>9</v>
      </c>
      <c r="F399" s="140">
        <v>4</v>
      </c>
    </row>
    <row r="400" spans="1:6" ht="15">
      <c r="A400" s="94" t="s">
        <v>42</v>
      </c>
      <c r="B400" s="57" t="s">
        <v>24</v>
      </c>
      <c r="C400" s="58">
        <f t="shared" si="17"/>
        <v>31</v>
      </c>
      <c r="D400" s="140">
        <v>18</v>
      </c>
      <c r="E400" s="140">
        <v>9</v>
      </c>
      <c r="F400" s="140">
        <v>4</v>
      </c>
    </row>
    <row r="401" spans="1:6" ht="30">
      <c r="A401" s="54" t="s">
        <v>459</v>
      </c>
      <c r="B401" s="57" t="s">
        <v>41</v>
      </c>
      <c r="C401" s="58">
        <f t="shared" si="17"/>
        <v>98</v>
      </c>
      <c r="D401" s="140">
        <v>60</v>
      </c>
      <c r="E401" s="140">
        <v>23</v>
      </c>
      <c r="F401" s="140">
        <v>15</v>
      </c>
    </row>
    <row r="402" spans="1:6" ht="15">
      <c r="A402" s="94" t="s">
        <v>460</v>
      </c>
      <c r="B402" s="57" t="s">
        <v>24</v>
      </c>
      <c r="C402" s="58">
        <f t="shared" si="17"/>
        <v>225.4</v>
      </c>
      <c r="D402" s="58">
        <f>D401*2.3</f>
        <v>138</v>
      </c>
      <c r="E402" s="58">
        <f>E401*2.3</f>
        <v>52.9</v>
      </c>
      <c r="F402" s="58">
        <f>F401*2.3</f>
        <v>34.5</v>
      </c>
    </row>
    <row r="403" spans="1:6" ht="30">
      <c r="A403" s="54" t="s">
        <v>461</v>
      </c>
      <c r="B403" s="57" t="s">
        <v>24</v>
      </c>
      <c r="C403" s="58">
        <f t="shared" si="17"/>
        <v>0</v>
      </c>
      <c r="D403" s="98"/>
      <c r="E403" s="98"/>
      <c r="F403" s="98"/>
    </row>
    <row r="404" spans="1:6" ht="28.5">
      <c r="A404" s="56" t="s">
        <v>738</v>
      </c>
      <c r="B404" s="57" t="s">
        <v>24</v>
      </c>
      <c r="C404" s="58">
        <f t="shared" si="17"/>
        <v>9</v>
      </c>
      <c r="D404" s="58">
        <f>D405+D410</f>
        <v>6</v>
      </c>
      <c r="E404" s="58">
        <f>E405+E410</f>
        <v>2</v>
      </c>
      <c r="F404" s="58">
        <f>F405+F410</f>
        <v>1</v>
      </c>
    </row>
    <row r="405" spans="1:6" ht="30">
      <c r="A405" s="54" t="s">
        <v>462</v>
      </c>
      <c r="B405" s="57" t="s">
        <v>24</v>
      </c>
      <c r="C405" s="58">
        <f t="shared" si="17"/>
        <v>9</v>
      </c>
      <c r="D405" s="58">
        <f>D407+D409+D411</f>
        <v>6</v>
      </c>
      <c r="E405" s="58">
        <f>E407+E409+E411</f>
        <v>2</v>
      </c>
      <c r="F405" s="58">
        <f>F407+F409+F411</f>
        <v>1</v>
      </c>
    </row>
    <row r="406" spans="1:6" ht="15">
      <c r="A406" s="54" t="s">
        <v>463</v>
      </c>
      <c r="B406" s="57" t="s">
        <v>24</v>
      </c>
      <c r="C406" s="58">
        <f t="shared" si="17"/>
        <v>5</v>
      </c>
      <c r="D406" s="60">
        <v>3</v>
      </c>
      <c r="E406" s="60">
        <v>1</v>
      </c>
      <c r="F406" s="60">
        <v>1</v>
      </c>
    </row>
    <row r="407" spans="1:6" ht="15">
      <c r="A407" s="54" t="s">
        <v>464</v>
      </c>
      <c r="B407" s="57" t="s">
        <v>24</v>
      </c>
      <c r="C407" s="58">
        <f t="shared" si="17"/>
        <v>7</v>
      </c>
      <c r="D407" s="60">
        <v>5</v>
      </c>
      <c r="E407" s="60">
        <v>1</v>
      </c>
      <c r="F407" s="60">
        <v>1</v>
      </c>
    </row>
    <row r="408" spans="1:6" ht="15">
      <c r="A408" s="54" t="s">
        <v>465</v>
      </c>
      <c r="B408" s="57" t="s">
        <v>24</v>
      </c>
      <c r="C408" s="58">
        <f t="shared" si="17"/>
        <v>3</v>
      </c>
      <c r="D408" s="60">
        <v>1</v>
      </c>
      <c r="E408" s="60">
        <v>2</v>
      </c>
      <c r="F408" s="60"/>
    </row>
    <row r="409" spans="1:6" ht="16.5" customHeight="1">
      <c r="A409" s="54" t="s">
        <v>466</v>
      </c>
      <c r="B409" s="57" t="s">
        <v>24</v>
      </c>
      <c r="C409" s="58">
        <f t="shared" si="17"/>
        <v>2</v>
      </c>
      <c r="D409" s="60">
        <v>1</v>
      </c>
      <c r="E409" s="60">
        <v>1</v>
      </c>
      <c r="F409" s="60"/>
    </row>
    <row r="410" spans="1:6" ht="30.75" customHeight="1">
      <c r="A410" s="54" t="s">
        <v>467</v>
      </c>
      <c r="B410" s="57" t="s">
        <v>24</v>
      </c>
      <c r="C410" s="58">
        <f t="shared" si="17"/>
        <v>0</v>
      </c>
      <c r="D410" s="60"/>
      <c r="E410" s="60"/>
      <c r="F410" s="60"/>
    </row>
    <row r="411" spans="1:6" ht="15">
      <c r="A411" s="54" t="s">
        <v>468</v>
      </c>
      <c r="B411" s="57" t="s">
        <v>24</v>
      </c>
      <c r="C411" s="58">
        <f t="shared" si="17"/>
        <v>0</v>
      </c>
      <c r="D411" s="60"/>
      <c r="E411" s="60"/>
      <c r="F411" s="60"/>
    </row>
    <row r="412" spans="1:6" ht="28.5">
      <c r="A412" s="103" t="s">
        <v>635</v>
      </c>
      <c r="B412" s="57" t="s">
        <v>24</v>
      </c>
      <c r="C412" s="58">
        <f t="shared" si="17"/>
        <v>3</v>
      </c>
      <c r="D412" s="60"/>
      <c r="E412" s="60"/>
      <c r="F412" s="60">
        <v>3</v>
      </c>
    </row>
    <row r="413" spans="1:6" ht="30">
      <c r="A413" s="93" t="s">
        <v>577</v>
      </c>
      <c r="B413" s="57" t="s">
        <v>24</v>
      </c>
      <c r="C413" s="58">
        <f>SUM(D413:F413)</f>
        <v>3</v>
      </c>
      <c r="D413" s="60"/>
      <c r="E413" s="60"/>
      <c r="F413" s="60">
        <v>3</v>
      </c>
    </row>
    <row r="414" spans="1:6" ht="28.5">
      <c r="A414" s="56" t="s">
        <v>469</v>
      </c>
      <c r="B414" s="57" t="s">
        <v>24</v>
      </c>
      <c r="C414" s="58">
        <f t="shared" si="17"/>
        <v>257</v>
      </c>
      <c r="D414" s="140">
        <v>158</v>
      </c>
      <c r="E414" s="140">
        <v>58</v>
      </c>
      <c r="F414" s="140">
        <v>41</v>
      </c>
    </row>
    <row r="415" spans="1:6" ht="33.75" customHeight="1">
      <c r="A415" s="186" t="s">
        <v>624</v>
      </c>
      <c r="B415" s="57" t="s">
        <v>41</v>
      </c>
      <c r="C415" s="58">
        <f t="shared" si="17"/>
        <v>8</v>
      </c>
      <c r="D415" s="140">
        <v>7</v>
      </c>
      <c r="E415" s="140">
        <v>1</v>
      </c>
      <c r="F415" s="140"/>
    </row>
    <row r="416" spans="1:6" ht="19.5" customHeight="1">
      <c r="A416" s="94" t="s">
        <v>470</v>
      </c>
      <c r="B416" s="57" t="s">
        <v>24</v>
      </c>
      <c r="C416" s="58">
        <f t="shared" si="17"/>
        <v>20.8</v>
      </c>
      <c r="D416" s="58">
        <f>D415*2.6</f>
        <v>18.2</v>
      </c>
      <c r="E416" s="58">
        <f>E415*2.6</f>
        <v>2.6</v>
      </c>
      <c r="F416" s="58">
        <f>F415*2.6</f>
        <v>0</v>
      </c>
    </row>
    <row r="417" spans="1:6" ht="19.5" customHeight="1">
      <c r="A417" s="163" t="s">
        <v>562</v>
      </c>
      <c r="B417" s="57" t="s">
        <v>41</v>
      </c>
      <c r="C417" s="58">
        <f t="shared" si="17"/>
        <v>0</v>
      </c>
      <c r="D417" s="59"/>
      <c r="E417" s="59"/>
      <c r="F417" s="59"/>
    </row>
    <row r="418" spans="1:6" ht="19.5" customHeight="1">
      <c r="A418" s="164" t="s">
        <v>338</v>
      </c>
      <c r="B418" s="57" t="s">
        <v>72</v>
      </c>
      <c r="C418" s="58">
        <f t="shared" si="17"/>
        <v>0</v>
      </c>
      <c r="D418" s="59"/>
      <c r="E418" s="59"/>
      <c r="F418" s="59"/>
    </row>
    <row r="419" spans="1:6" ht="19.5" customHeight="1">
      <c r="A419" s="101" t="s">
        <v>563</v>
      </c>
      <c r="B419" s="57" t="s">
        <v>41</v>
      </c>
      <c r="C419" s="58">
        <f t="shared" si="17"/>
        <v>0</v>
      </c>
      <c r="D419" s="59"/>
      <c r="E419" s="59"/>
      <c r="F419" s="59"/>
    </row>
    <row r="420" spans="1:6" ht="33.75" customHeight="1">
      <c r="A420" s="113" t="s">
        <v>805</v>
      </c>
      <c r="B420" s="57" t="s">
        <v>24</v>
      </c>
      <c r="C420" s="58">
        <f t="shared" si="17"/>
        <v>0</v>
      </c>
      <c r="D420" s="59">
        <v>0</v>
      </c>
      <c r="E420" s="59">
        <v>0</v>
      </c>
      <c r="F420" s="59">
        <v>0</v>
      </c>
    </row>
    <row r="421" spans="1:6" ht="30.75" customHeight="1">
      <c r="A421" s="332" t="s">
        <v>177</v>
      </c>
      <c r="B421" s="333"/>
      <c r="C421" s="333"/>
      <c r="D421" s="333"/>
      <c r="E421" s="333"/>
      <c r="F421" s="334"/>
    </row>
    <row r="422" spans="1:6" ht="19.5" customHeight="1">
      <c r="A422" s="97" t="s">
        <v>686</v>
      </c>
      <c r="B422" s="34" t="s">
        <v>41</v>
      </c>
      <c r="C422" s="213">
        <f aca="true" t="shared" si="18" ref="C422:C458">SUM(D422:F422)</f>
        <v>13</v>
      </c>
      <c r="D422" s="89">
        <f aca="true" t="shared" si="19" ref="D422:F423">D424+D426+D435</f>
        <v>6</v>
      </c>
      <c r="E422" s="89">
        <f t="shared" si="19"/>
        <v>5</v>
      </c>
      <c r="F422" s="89">
        <f t="shared" si="19"/>
        <v>2</v>
      </c>
    </row>
    <row r="423" spans="1:6" ht="19.5" customHeight="1">
      <c r="A423" s="293" t="s">
        <v>687</v>
      </c>
      <c r="B423" s="34" t="s">
        <v>553</v>
      </c>
      <c r="C423" s="8">
        <f t="shared" si="18"/>
        <v>548.4</v>
      </c>
      <c r="D423" s="8">
        <f t="shared" si="19"/>
        <v>277.6</v>
      </c>
      <c r="E423" s="8">
        <f t="shared" si="19"/>
        <v>179.2</v>
      </c>
      <c r="F423" s="8">
        <f t="shared" si="19"/>
        <v>91.6</v>
      </c>
    </row>
    <row r="424" spans="1:6" s="147" customFormat="1" ht="19.5" customHeight="1">
      <c r="A424" s="321" t="s">
        <v>582</v>
      </c>
      <c r="B424" s="34" t="s">
        <v>41</v>
      </c>
      <c r="C424" s="14">
        <f t="shared" si="18"/>
        <v>0</v>
      </c>
      <c r="D424" s="31"/>
      <c r="E424" s="31"/>
      <c r="F424" s="31"/>
    </row>
    <row r="425" spans="1:6" s="147" customFormat="1" ht="19.5" customHeight="1">
      <c r="A425" s="114" t="s">
        <v>10</v>
      </c>
      <c r="B425" s="34" t="s">
        <v>553</v>
      </c>
      <c r="C425" s="14">
        <f t="shared" si="18"/>
        <v>0</v>
      </c>
      <c r="D425" s="31"/>
      <c r="E425" s="31"/>
      <c r="F425" s="31"/>
    </row>
    <row r="426" spans="1:6" ht="19.5" customHeight="1">
      <c r="A426" s="321" t="s">
        <v>569</v>
      </c>
      <c r="B426" s="34" t="s">
        <v>41</v>
      </c>
      <c r="C426" s="213">
        <f t="shared" si="18"/>
        <v>11</v>
      </c>
      <c r="D426" s="213">
        <f aca="true" t="shared" si="20" ref="D426:F427">D429+D431+D433</f>
        <v>6</v>
      </c>
      <c r="E426" s="213">
        <f t="shared" si="20"/>
        <v>4</v>
      </c>
      <c r="F426" s="213">
        <f t="shared" si="20"/>
        <v>1</v>
      </c>
    </row>
    <row r="427" spans="1:6" ht="19.5" customHeight="1">
      <c r="A427" s="293" t="s">
        <v>10</v>
      </c>
      <c r="B427" s="34" t="s">
        <v>553</v>
      </c>
      <c r="C427" s="14">
        <f t="shared" si="18"/>
        <v>503.8</v>
      </c>
      <c r="D427" s="14">
        <f t="shared" si="20"/>
        <v>277.6</v>
      </c>
      <c r="E427" s="14">
        <f t="shared" si="20"/>
        <v>154.2</v>
      </c>
      <c r="F427" s="14">
        <f t="shared" si="20"/>
        <v>72</v>
      </c>
    </row>
    <row r="428" spans="1:6" ht="19.5" customHeight="1">
      <c r="A428" s="92" t="s">
        <v>679</v>
      </c>
      <c r="B428" s="104"/>
      <c r="C428" s="31"/>
      <c r="D428" s="62"/>
      <c r="E428" s="62"/>
      <c r="F428" s="62"/>
    </row>
    <row r="429" spans="1:6" ht="19.5" customHeight="1">
      <c r="A429" s="318" t="s">
        <v>193</v>
      </c>
      <c r="B429" s="34" t="s">
        <v>41</v>
      </c>
      <c r="C429" s="74">
        <f t="shared" si="18"/>
        <v>4</v>
      </c>
      <c r="D429" s="141">
        <v>2</v>
      </c>
      <c r="E429" s="141">
        <v>2</v>
      </c>
      <c r="F429" s="141"/>
    </row>
    <row r="430" spans="1:6" ht="19.5" customHeight="1">
      <c r="A430" s="114" t="s">
        <v>10</v>
      </c>
      <c r="B430" s="34" t="s">
        <v>553</v>
      </c>
      <c r="C430" s="14">
        <f t="shared" si="18"/>
        <v>144.1</v>
      </c>
      <c r="D430" s="121">
        <v>94.1</v>
      </c>
      <c r="E430" s="121">
        <v>50</v>
      </c>
      <c r="F430" s="121"/>
    </row>
    <row r="431" spans="1:6" ht="19.5" customHeight="1">
      <c r="A431" s="318" t="s">
        <v>570</v>
      </c>
      <c r="B431" s="34" t="s">
        <v>41</v>
      </c>
      <c r="C431" s="74">
        <f t="shared" si="18"/>
        <v>1</v>
      </c>
      <c r="D431" s="141">
        <v>1</v>
      </c>
      <c r="E431" s="141"/>
      <c r="F431" s="141"/>
    </row>
    <row r="432" spans="1:6" ht="19.5" customHeight="1">
      <c r="A432" s="114" t="s">
        <v>10</v>
      </c>
      <c r="B432" s="34" t="s">
        <v>553</v>
      </c>
      <c r="C432" s="14">
        <f t="shared" si="18"/>
        <v>28</v>
      </c>
      <c r="D432" s="121">
        <v>28</v>
      </c>
      <c r="E432" s="121"/>
      <c r="F432" s="121"/>
    </row>
    <row r="433" spans="1:6" ht="19.5" customHeight="1">
      <c r="A433" s="318" t="s">
        <v>194</v>
      </c>
      <c r="B433" s="34" t="s">
        <v>41</v>
      </c>
      <c r="C433" s="74">
        <f t="shared" si="18"/>
        <v>6</v>
      </c>
      <c r="D433" s="283">
        <v>3</v>
      </c>
      <c r="E433" s="283">
        <v>2</v>
      </c>
      <c r="F433" s="283">
        <v>1</v>
      </c>
    </row>
    <row r="434" spans="1:6" ht="19.5" customHeight="1">
      <c r="A434" s="114" t="s">
        <v>10</v>
      </c>
      <c r="B434" s="34" t="s">
        <v>553</v>
      </c>
      <c r="C434" s="14">
        <f t="shared" si="18"/>
        <v>331.7</v>
      </c>
      <c r="D434" s="31">
        <v>155.5</v>
      </c>
      <c r="E434" s="31">
        <v>104.2</v>
      </c>
      <c r="F434" s="31">
        <v>72</v>
      </c>
    </row>
    <row r="435" spans="1:6" ht="19.5" customHeight="1">
      <c r="A435" s="321" t="s">
        <v>568</v>
      </c>
      <c r="B435" s="34" t="s">
        <v>41</v>
      </c>
      <c r="C435" s="213">
        <f t="shared" si="18"/>
        <v>2</v>
      </c>
      <c r="D435" s="213">
        <f aca="true" t="shared" si="21" ref="D435:F436">D438+D440+D442</f>
        <v>0</v>
      </c>
      <c r="E435" s="213">
        <f t="shared" si="21"/>
        <v>1</v>
      </c>
      <c r="F435" s="213">
        <f t="shared" si="21"/>
        <v>1</v>
      </c>
    </row>
    <row r="436" spans="1:6" ht="19.5" customHeight="1">
      <c r="A436" s="293" t="s">
        <v>680</v>
      </c>
      <c r="B436" s="34" t="s">
        <v>553</v>
      </c>
      <c r="C436" s="14">
        <f t="shared" si="18"/>
        <v>44.6</v>
      </c>
      <c r="D436" s="14">
        <f t="shared" si="21"/>
        <v>0</v>
      </c>
      <c r="E436" s="14">
        <f t="shared" si="21"/>
        <v>25</v>
      </c>
      <c r="F436" s="14">
        <f t="shared" si="21"/>
        <v>19.6</v>
      </c>
    </row>
    <row r="437" spans="1:6" ht="19.5" customHeight="1">
      <c r="A437" s="92" t="s">
        <v>681</v>
      </c>
      <c r="B437" s="34"/>
      <c r="C437" s="74"/>
      <c r="D437" s="187"/>
      <c r="E437" s="187"/>
      <c r="F437" s="187"/>
    </row>
    <row r="438" spans="1:6" ht="19.5" customHeight="1">
      <c r="A438" s="319" t="s">
        <v>571</v>
      </c>
      <c r="B438" s="34" t="s">
        <v>41</v>
      </c>
      <c r="C438" s="74">
        <f t="shared" si="18"/>
        <v>0</v>
      </c>
      <c r="D438" s="120"/>
      <c r="E438" s="120"/>
      <c r="F438" s="120"/>
    </row>
    <row r="439" spans="1:6" ht="19.5" customHeight="1">
      <c r="A439" s="114" t="s">
        <v>10</v>
      </c>
      <c r="B439" s="34" t="s">
        <v>553</v>
      </c>
      <c r="C439" s="14">
        <f t="shared" si="18"/>
        <v>0</v>
      </c>
      <c r="D439" s="121"/>
      <c r="E439" s="121"/>
      <c r="F439" s="121"/>
    </row>
    <row r="440" spans="1:6" ht="19.5" customHeight="1">
      <c r="A440" s="319" t="s">
        <v>572</v>
      </c>
      <c r="B440" s="34" t="s">
        <v>41</v>
      </c>
      <c r="C440" s="74">
        <f t="shared" si="18"/>
        <v>2</v>
      </c>
      <c r="D440" s="141"/>
      <c r="E440" s="141">
        <v>1</v>
      </c>
      <c r="F440" s="141">
        <v>1</v>
      </c>
    </row>
    <row r="441" spans="1:6" ht="19.5" customHeight="1">
      <c r="A441" s="114" t="s">
        <v>10</v>
      </c>
      <c r="B441" s="34" t="s">
        <v>553</v>
      </c>
      <c r="C441" s="14">
        <f t="shared" si="18"/>
        <v>44.6</v>
      </c>
      <c r="D441" s="121"/>
      <c r="E441" s="121">
        <v>25</v>
      </c>
      <c r="F441" s="121">
        <v>19.6</v>
      </c>
    </row>
    <row r="442" spans="1:6" ht="19.5" customHeight="1">
      <c r="A442" s="320" t="s">
        <v>325</v>
      </c>
      <c r="B442" s="34" t="s">
        <v>41</v>
      </c>
      <c r="C442" s="74">
        <f t="shared" si="18"/>
        <v>0</v>
      </c>
      <c r="D442" s="121"/>
      <c r="E442" s="121"/>
      <c r="F442" s="121"/>
    </row>
    <row r="443" spans="1:6" ht="19.5" customHeight="1">
      <c r="A443" s="115" t="s">
        <v>10</v>
      </c>
      <c r="B443" s="34" t="s">
        <v>553</v>
      </c>
      <c r="C443" s="316">
        <f t="shared" si="18"/>
        <v>0</v>
      </c>
      <c r="D443" s="201"/>
      <c r="E443" s="201"/>
      <c r="F443" s="201"/>
    </row>
    <row r="444" spans="1:6" ht="19.5" customHeight="1">
      <c r="A444" s="315" t="s">
        <v>573</v>
      </c>
      <c r="B444" s="34" t="s">
        <v>41</v>
      </c>
      <c r="C444" s="89">
        <f t="shared" si="18"/>
        <v>13</v>
      </c>
      <c r="D444" s="89">
        <f aca="true" t="shared" si="22" ref="D444:F445">D446+D448+D450</f>
        <v>6</v>
      </c>
      <c r="E444" s="89">
        <f t="shared" si="22"/>
        <v>5</v>
      </c>
      <c r="F444" s="89">
        <f t="shared" si="22"/>
        <v>2</v>
      </c>
    </row>
    <row r="445" spans="1:6" ht="19.5" customHeight="1">
      <c r="A445" s="293" t="s">
        <v>10</v>
      </c>
      <c r="B445" s="34" t="s">
        <v>553</v>
      </c>
      <c r="C445" s="14">
        <f t="shared" si="18"/>
        <v>548.4</v>
      </c>
      <c r="D445" s="8">
        <f t="shared" si="22"/>
        <v>277.6</v>
      </c>
      <c r="E445" s="8">
        <f t="shared" si="22"/>
        <v>179.2</v>
      </c>
      <c r="F445" s="8">
        <f t="shared" si="22"/>
        <v>91.6</v>
      </c>
    </row>
    <row r="446" spans="1:6" ht="19.5" customHeight="1">
      <c r="A446" s="322" t="s">
        <v>195</v>
      </c>
      <c r="B446" s="34" t="s">
        <v>41</v>
      </c>
      <c r="C446" s="74">
        <f t="shared" si="18"/>
        <v>0</v>
      </c>
      <c r="D446" s="141"/>
      <c r="E446" s="141"/>
      <c r="F446" s="141"/>
    </row>
    <row r="447" spans="1:6" ht="19.5" customHeight="1">
      <c r="A447" s="114" t="s">
        <v>10</v>
      </c>
      <c r="B447" s="34" t="s">
        <v>553</v>
      </c>
      <c r="C447" s="14">
        <f t="shared" si="18"/>
        <v>0</v>
      </c>
      <c r="D447" s="53"/>
      <c r="E447" s="53"/>
      <c r="F447" s="53"/>
    </row>
    <row r="448" spans="1:6" ht="19.5" customHeight="1">
      <c r="A448" s="322" t="s">
        <v>196</v>
      </c>
      <c r="B448" s="34" t="s">
        <v>41</v>
      </c>
      <c r="C448" s="74">
        <f t="shared" si="18"/>
        <v>12</v>
      </c>
      <c r="D448" s="141">
        <v>5</v>
      </c>
      <c r="E448" s="141">
        <v>5</v>
      </c>
      <c r="F448" s="141">
        <v>2</v>
      </c>
    </row>
    <row r="449" spans="1:6" ht="19.5" customHeight="1">
      <c r="A449" s="114" t="s">
        <v>10</v>
      </c>
      <c r="B449" s="34" t="s">
        <v>553</v>
      </c>
      <c r="C449" s="14">
        <f t="shared" si="18"/>
        <v>512.7</v>
      </c>
      <c r="D449" s="53">
        <v>241.9</v>
      </c>
      <c r="E449" s="53">
        <v>179.2</v>
      </c>
      <c r="F449" s="53">
        <v>91.6</v>
      </c>
    </row>
    <row r="450" spans="1:6" ht="19.5" customHeight="1">
      <c r="A450" s="322" t="s">
        <v>197</v>
      </c>
      <c r="B450" s="34" t="s">
        <v>41</v>
      </c>
      <c r="C450" s="74">
        <f t="shared" si="18"/>
        <v>1</v>
      </c>
      <c r="D450" s="105">
        <v>1</v>
      </c>
      <c r="E450" s="105"/>
      <c r="F450" s="105"/>
    </row>
    <row r="451" spans="1:6" ht="19.5" customHeight="1">
      <c r="A451" s="114" t="s">
        <v>10</v>
      </c>
      <c r="B451" s="34" t="s">
        <v>553</v>
      </c>
      <c r="C451" s="14">
        <f t="shared" si="18"/>
        <v>35.7</v>
      </c>
      <c r="D451" s="121">
        <v>35.7</v>
      </c>
      <c r="E451" s="121"/>
      <c r="F451" s="121"/>
    </row>
    <row r="452" spans="1:6" ht="19.5" customHeight="1">
      <c r="A452" s="95" t="s">
        <v>682</v>
      </c>
      <c r="B452" s="34" t="s">
        <v>41</v>
      </c>
      <c r="C452" s="74">
        <f t="shared" si="18"/>
        <v>3</v>
      </c>
      <c r="D452" s="141">
        <v>1</v>
      </c>
      <c r="E452" s="141">
        <v>1</v>
      </c>
      <c r="F452" s="141">
        <v>1</v>
      </c>
    </row>
    <row r="453" spans="1:6" ht="19.5" customHeight="1">
      <c r="A453" s="92" t="s">
        <v>683</v>
      </c>
      <c r="B453" s="34" t="s">
        <v>41</v>
      </c>
      <c r="C453" s="89">
        <f t="shared" si="18"/>
        <v>12</v>
      </c>
      <c r="D453" s="141">
        <v>4</v>
      </c>
      <c r="E453" s="141">
        <v>4</v>
      </c>
      <c r="F453" s="141">
        <v>4</v>
      </c>
    </row>
    <row r="454" spans="1:6" ht="19.5" customHeight="1">
      <c r="A454" s="92" t="s">
        <v>684</v>
      </c>
      <c r="B454" s="34" t="s">
        <v>62</v>
      </c>
      <c r="C454" s="14">
        <f t="shared" si="18"/>
        <v>0</v>
      </c>
      <c r="D454" s="50"/>
      <c r="E454" s="50"/>
      <c r="F454" s="50"/>
    </row>
    <row r="455" spans="1:6" ht="19.5" customHeight="1">
      <c r="A455" s="95" t="s">
        <v>198</v>
      </c>
      <c r="B455" s="34" t="s">
        <v>41</v>
      </c>
      <c r="C455" s="89">
        <f t="shared" si="18"/>
        <v>3</v>
      </c>
      <c r="D455" s="89">
        <f aca="true" t="shared" si="23" ref="D455:F456">D457+D466</f>
        <v>1</v>
      </c>
      <c r="E455" s="89">
        <f t="shared" si="23"/>
        <v>1</v>
      </c>
      <c r="F455" s="89">
        <f t="shared" si="23"/>
        <v>1</v>
      </c>
    </row>
    <row r="456" spans="1:6" ht="19.5" customHeight="1">
      <c r="A456" s="114" t="s">
        <v>11</v>
      </c>
      <c r="B456" s="34" t="s">
        <v>72</v>
      </c>
      <c r="C456" s="74">
        <f t="shared" si="18"/>
        <v>132</v>
      </c>
      <c r="D456" s="74">
        <f t="shared" si="23"/>
        <v>50</v>
      </c>
      <c r="E456" s="74">
        <f t="shared" si="23"/>
        <v>52</v>
      </c>
      <c r="F456" s="74">
        <f t="shared" si="23"/>
        <v>30</v>
      </c>
    </row>
    <row r="457" spans="1:6" ht="19.5" customHeight="1">
      <c r="A457" s="324" t="s">
        <v>199</v>
      </c>
      <c r="B457" s="34" t="s">
        <v>41</v>
      </c>
      <c r="C457" s="89">
        <f t="shared" si="18"/>
        <v>0</v>
      </c>
      <c r="D457" s="89">
        <f aca="true" t="shared" si="24" ref="D457:F458">D460+D462+D464</f>
        <v>0</v>
      </c>
      <c r="E457" s="89">
        <f t="shared" si="24"/>
        <v>0</v>
      </c>
      <c r="F457" s="89">
        <f t="shared" si="24"/>
        <v>0</v>
      </c>
    </row>
    <row r="458" spans="1:6" ht="19.5" customHeight="1">
      <c r="A458" s="294" t="s">
        <v>11</v>
      </c>
      <c r="B458" s="34" t="s">
        <v>72</v>
      </c>
      <c r="C458" s="74">
        <f t="shared" si="18"/>
        <v>0</v>
      </c>
      <c r="D458" s="74">
        <f t="shared" si="24"/>
        <v>0</v>
      </c>
      <c r="E458" s="74">
        <f t="shared" si="24"/>
        <v>0</v>
      </c>
      <c r="F458" s="74">
        <f t="shared" si="24"/>
        <v>0</v>
      </c>
    </row>
    <row r="459" spans="1:6" ht="19.5" customHeight="1">
      <c r="A459" s="33" t="s">
        <v>685</v>
      </c>
      <c r="B459" s="177"/>
      <c r="C459" s="105"/>
      <c r="D459" s="107"/>
      <c r="E459" s="107"/>
      <c r="F459" s="107"/>
    </row>
    <row r="460" spans="1:6" ht="19.5" customHeight="1">
      <c r="A460" s="323" t="s">
        <v>200</v>
      </c>
      <c r="B460" s="34" t="s">
        <v>41</v>
      </c>
      <c r="C460" s="74">
        <f aca="true" t="shared" si="25" ref="C460:C495">SUM(D460:F460)</f>
        <v>0</v>
      </c>
      <c r="D460" s="64"/>
      <c r="E460" s="64"/>
      <c r="F460" s="64"/>
    </row>
    <row r="461" spans="1:6" ht="19.5" customHeight="1">
      <c r="A461" s="118" t="s">
        <v>11</v>
      </c>
      <c r="B461" s="34" t="s">
        <v>542</v>
      </c>
      <c r="C461" s="74">
        <f t="shared" si="25"/>
        <v>0</v>
      </c>
      <c r="D461" s="64"/>
      <c r="E461" s="64"/>
      <c r="F461" s="64"/>
    </row>
    <row r="462" spans="1:6" ht="19.5" customHeight="1">
      <c r="A462" s="323" t="s">
        <v>201</v>
      </c>
      <c r="B462" s="34" t="s">
        <v>41</v>
      </c>
      <c r="C462" s="74">
        <f t="shared" si="25"/>
        <v>0</v>
      </c>
      <c r="D462" s="64"/>
      <c r="E462" s="64"/>
      <c r="F462" s="64"/>
    </row>
    <row r="463" spans="1:6" ht="19.5" customHeight="1">
      <c r="A463" s="118" t="s">
        <v>11</v>
      </c>
      <c r="B463" s="34" t="s">
        <v>542</v>
      </c>
      <c r="C463" s="74">
        <f t="shared" si="25"/>
        <v>0</v>
      </c>
      <c r="D463" s="64"/>
      <c r="E463" s="64"/>
      <c r="F463" s="64"/>
    </row>
    <row r="464" spans="1:6" ht="19.5" customHeight="1">
      <c r="A464" s="323" t="s">
        <v>202</v>
      </c>
      <c r="B464" s="34" t="s">
        <v>41</v>
      </c>
      <c r="C464" s="74">
        <f t="shared" si="25"/>
        <v>0</v>
      </c>
      <c r="D464" s="59"/>
      <c r="E464" s="59"/>
      <c r="F464" s="59"/>
    </row>
    <row r="465" spans="1:6" ht="19.5" customHeight="1">
      <c r="A465" s="118" t="s">
        <v>11</v>
      </c>
      <c r="B465" s="34" t="s">
        <v>72</v>
      </c>
      <c r="C465" s="74">
        <f t="shared" si="25"/>
        <v>0</v>
      </c>
      <c r="D465" s="59"/>
      <c r="E465" s="59"/>
      <c r="F465" s="59"/>
    </row>
    <row r="466" spans="1:6" ht="19.5" customHeight="1">
      <c r="A466" s="324" t="s">
        <v>203</v>
      </c>
      <c r="B466" s="34" t="s">
        <v>41</v>
      </c>
      <c r="C466" s="89">
        <f t="shared" si="25"/>
        <v>3</v>
      </c>
      <c r="D466" s="89">
        <f aca="true" t="shared" si="26" ref="D466:F467">D469+D471+D473+D475</f>
        <v>1</v>
      </c>
      <c r="E466" s="89">
        <f t="shared" si="26"/>
        <v>1</v>
      </c>
      <c r="F466" s="89">
        <f t="shared" si="26"/>
        <v>1</v>
      </c>
    </row>
    <row r="467" spans="1:6" ht="19.5" customHeight="1">
      <c r="A467" s="294" t="s">
        <v>11</v>
      </c>
      <c r="B467" s="34" t="s">
        <v>72</v>
      </c>
      <c r="C467" s="14">
        <f t="shared" si="25"/>
        <v>132</v>
      </c>
      <c r="D467" s="14">
        <f t="shared" si="26"/>
        <v>50</v>
      </c>
      <c r="E467" s="14">
        <f t="shared" si="26"/>
        <v>52</v>
      </c>
      <c r="F467" s="14">
        <f t="shared" si="26"/>
        <v>30</v>
      </c>
    </row>
    <row r="468" spans="1:6" ht="19.5" customHeight="1">
      <c r="A468" s="33" t="s">
        <v>685</v>
      </c>
      <c r="B468" s="104"/>
      <c r="C468" s="31"/>
      <c r="D468" s="165"/>
      <c r="E468" s="165"/>
      <c r="F468" s="165"/>
    </row>
    <row r="469" spans="1:6" ht="19.5" customHeight="1">
      <c r="A469" s="317" t="s">
        <v>555</v>
      </c>
      <c r="B469" s="34" t="s">
        <v>41</v>
      </c>
      <c r="C469" s="74">
        <f t="shared" si="25"/>
        <v>0</v>
      </c>
      <c r="D469" s="166"/>
      <c r="E469" s="166"/>
      <c r="F469" s="166"/>
    </row>
    <row r="470" spans="1:6" ht="19.5" customHeight="1">
      <c r="A470" s="118" t="s">
        <v>11</v>
      </c>
      <c r="B470" s="34" t="s">
        <v>542</v>
      </c>
      <c r="C470" s="74">
        <f t="shared" si="25"/>
        <v>0</v>
      </c>
      <c r="D470" s="64"/>
      <c r="E470" s="64"/>
      <c r="F470" s="64"/>
    </row>
    <row r="471" spans="1:6" ht="19.5" customHeight="1">
      <c r="A471" s="325" t="s">
        <v>204</v>
      </c>
      <c r="B471" s="34" t="s">
        <v>41</v>
      </c>
      <c r="C471" s="74">
        <f t="shared" si="25"/>
        <v>3</v>
      </c>
      <c r="D471" s="64">
        <v>1</v>
      </c>
      <c r="E471" s="64">
        <v>1</v>
      </c>
      <c r="F471" s="64">
        <v>1</v>
      </c>
    </row>
    <row r="472" spans="1:6" ht="19.5" customHeight="1">
      <c r="A472" s="118" t="s">
        <v>11</v>
      </c>
      <c r="B472" s="34" t="s">
        <v>542</v>
      </c>
      <c r="C472" s="74">
        <f t="shared" si="25"/>
        <v>132</v>
      </c>
      <c r="D472" s="64">
        <v>50</v>
      </c>
      <c r="E472" s="64">
        <v>52</v>
      </c>
      <c r="F472" s="64">
        <v>30</v>
      </c>
    </row>
    <row r="473" spans="1:6" ht="19.5" customHeight="1">
      <c r="A473" s="317" t="s">
        <v>564</v>
      </c>
      <c r="B473" s="34" t="s">
        <v>41</v>
      </c>
      <c r="C473" s="74">
        <f t="shared" si="25"/>
        <v>0</v>
      </c>
      <c r="D473" s="166"/>
      <c r="E473" s="166"/>
      <c r="F473" s="166"/>
    </row>
    <row r="474" spans="1:6" ht="19.5" customHeight="1">
      <c r="A474" s="114" t="s">
        <v>11</v>
      </c>
      <c r="B474" s="34" t="s">
        <v>542</v>
      </c>
      <c r="C474" s="74">
        <f t="shared" si="25"/>
        <v>0</v>
      </c>
      <c r="D474" s="166"/>
      <c r="E474" s="166"/>
      <c r="F474" s="166"/>
    </row>
    <row r="475" spans="1:6" ht="19.5" customHeight="1">
      <c r="A475" s="325" t="s">
        <v>205</v>
      </c>
      <c r="B475" s="34" t="s">
        <v>41</v>
      </c>
      <c r="C475" s="74">
        <f t="shared" si="25"/>
        <v>0</v>
      </c>
      <c r="D475" s="166"/>
      <c r="E475" s="166"/>
      <c r="F475" s="166"/>
    </row>
    <row r="476" spans="1:6" ht="19.5" customHeight="1">
      <c r="A476" s="118" t="s">
        <v>11</v>
      </c>
      <c r="B476" s="34" t="s">
        <v>542</v>
      </c>
      <c r="C476" s="74">
        <f t="shared" si="25"/>
        <v>0</v>
      </c>
      <c r="D476" s="166"/>
      <c r="E476" s="166"/>
      <c r="F476" s="166"/>
    </row>
    <row r="477" spans="1:6" ht="19.5" customHeight="1">
      <c r="A477" s="95" t="s">
        <v>12</v>
      </c>
      <c r="B477" s="34" t="s">
        <v>41</v>
      </c>
      <c r="C477" s="74">
        <f t="shared" si="25"/>
        <v>0</v>
      </c>
      <c r="D477" s="166"/>
      <c r="E477" s="166"/>
      <c r="F477" s="166"/>
    </row>
    <row r="478" spans="1:6" ht="19.5" customHeight="1">
      <c r="A478" s="114" t="s">
        <v>11</v>
      </c>
      <c r="B478" s="34" t="s">
        <v>13</v>
      </c>
      <c r="C478" s="74">
        <f t="shared" si="25"/>
        <v>0</v>
      </c>
      <c r="D478" s="166"/>
      <c r="E478" s="166"/>
      <c r="F478" s="166"/>
    </row>
    <row r="479" spans="1:6" ht="19.5" customHeight="1">
      <c r="A479" s="95" t="s">
        <v>14</v>
      </c>
      <c r="B479" s="34" t="s">
        <v>41</v>
      </c>
      <c r="C479" s="74">
        <f t="shared" si="25"/>
        <v>0</v>
      </c>
      <c r="D479" s="166"/>
      <c r="E479" s="166"/>
      <c r="F479" s="166"/>
    </row>
    <row r="480" spans="1:6" ht="19.5" customHeight="1">
      <c r="A480" s="114" t="s">
        <v>11</v>
      </c>
      <c r="B480" s="34" t="s">
        <v>13</v>
      </c>
      <c r="C480" s="74">
        <f t="shared" si="25"/>
        <v>0</v>
      </c>
      <c r="D480" s="166"/>
      <c r="E480" s="166"/>
      <c r="F480" s="166"/>
    </row>
    <row r="481" spans="1:6" ht="19.5" customHeight="1">
      <c r="A481" s="95" t="s">
        <v>15</v>
      </c>
      <c r="B481" s="34" t="s">
        <v>41</v>
      </c>
      <c r="C481" s="74">
        <f t="shared" si="25"/>
        <v>0</v>
      </c>
      <c r="D481" s="166"/>
      <c r="E481" s="166"/>
      <c r="F481" s="166"/>
    </row>
    <row r="482" spans="1:6" ht="19.5" customHeight="1">
      <c r="A482" s="114" t="s">
        <v>11</v>
      </c>
      <c r="B482" s="34" t="s">
        <v>206</v>
      </c>
      <c r="C482" s="74">
        <f t="shared" si="25"/>
        <v>0</v>
      </c>
      <c r="D482" s="90"/>
      <c r="E482" s="90"/>
      <c r="F482" s="90"/>
    </row>
    <row r="483" spans="1:6" ht="19.5" customHeight="1">
      <c r="A483" s="97" t="s">
        <v>16</v>
      </c>
      <c r="B483" s="34" t="s">
        <v>41</v>
      </c>
      <c r="C483" s="74">
        <f t="shared" si="25"/>
        <v>3</v>
      </c>
      <c r="D483" s="64">
        <v>2</v>
      </c>
      <c r="E483" s="64">
        <v>1</v>
      </c>
      <c r="F483" s="7"/>
    </row>
    <row r="484" spans="1:6" ht="19.5" customHeight="1">
      <c r="A484" s="237" t="s">
        <v>427</v>
      </c>
      <c r="B484" s="34" t="s">
        <v>207</v>
      </c>
      <c r="C484" s="40">
        <f t="shared" si="25"/>
        <v>475.2</v>
      </c>
      <c r="D484" s="2">
        <v>302.4</v>
      </c>
      <c r="E484" s="2">
        <v>172.8</v>
      </c>
      <c r="F484" s="7"/>
    </row>
    <row r="485" spans="1:6" ht="19.5" customHeight="1">
      <c r="A485" s="237" t="s">
        <v>574</v>
      </c>
      <c r="B485" s="34" t="s">
        <v>207</v>
      </c>
      <c r="C485" s="40">
        <f t="shared" si="25"/>
        <v>114.69</v>
      </c>
      <c r="D485" s="2">
        <v>53.83</v>
      </c>
      <c r="E485" s="2">
        <v>60.86</v>
      </c>
      <c r="F485" s="25"/>
    </row>
    <row r="486" spans="1:6" ht="19.5" customHeight="1">
      <c r="A486" s="91" t="s">
        <v>646</v>
      </c>
      <c r="B486" s="34" t="s">
        <v>13</v>
      </c>
      <c r="C486" s="40">
        <f t="shared" si="25"/>
        <v>50.019999999999996</v>
      </c>
      <c r="D486" s="2">
        <v>27.81</v>
      </c>
      <c r="E486" s="2">
        <v>22.21</v>
      </c>
      <c r="F486" s="142"/>
    </row>
    <row r="487" spans="1:6" ht="30.75" customHeight="1">
      <c r="A487" s="95" t="s">
        <v>739</v>
      </c>
      <c r="B487" s="34" t="s">
        <v>41</v>
      </c>
      <c r="C487" s="89">
        <f t="shared" si="25"/>
        <v>2</v>
      </c>
      <c r="D487" s="74">
        <f>D488+D490+D491+D493+D495+D497+D498+D499+D500</f>
        <v>1</v>
      </c>
      <c r="E487" s="74">
        <f>E488+E490+E491+E493+E495+E497+E498+E499+E500</f>
        <v>0</v>
      </c>
      <c r="F487" s="74">
        <f>F488+F490+F491+F493+F495+F497+F498+F499+F500</f>
        <v>1</v>
      </c>
    </row>
    <row r="488" spans="1:6" ht="19.5" customHeight="1">
      <c r="A488" s="92" t="s">
        <v>126</v>
      </c>
      <c r="B488" s="34" t="s">
        <v>41</v>
      </c>
      <c r="C488" s="74">
        <f t="shared" si="25"/>
        <v>0</v>
      </c>
      <c r="D488" s="7"/>
      <c r="E488" s="7"/>
      <c r="F488" s="7"/>
    </row>
    <row r="489" spans="1:6" ht="19.5" customHeight="1">
      <c r="A489" s="92" t="s">
        <v>533</v>
      </c>
      <c r="B489" s="34" t="s">
        <v>41</v>
      </c>
      <c r="C489" s="74">
        <f t="shared" si="25"/>
        <v>0</v>
      </c>
      <c r="D489" s="7"/>
      <c r="E489" s="7"/>
      <c r="F489" s="7"/>
    </row>
    <row r="490" spans="1:6" ht="19.5" customHeight="1">
      <c r="A490" s="92" t="s">
        <v>17</v>
      </c>
      <c r="B490" s="34" t="s">
        <v>41</v>
      </c>
      <c r="C490" s="74">
        <f t="shared" si="25"/>
        <v>1</v>
      </c>
      <c r="D490" s="64"/>
      <c r="E490" s="64"/>
      <c r="F490" s="64">
        <v>1</v>
      </c>
    </row>
    <row r="491" spans="1:6" ht="19.5" customHeight="1">
      <c r="A491" s="92" t="s">
        <v>18</v>
      </c>
      <c r="B491" s="34" t="s">
        <v>41</v>
      </c>
      <c r="C491" s="74">
        <f t="shared" si="25"/>
        <v>1</v>
      </c>
      <c r="D491" s="64">
        <v>1</v>
      </c>
      <c r="E491" s="64"/>
      <c r="F491" s="64"/>
    </row>
    <row r="492" spans="1:6" ht="20.25" customHeight="1">
      <c r="A492" s="114" t="s">
        <v>11</v>
      </c>
      <c r="B492" s="34" t="s">
        <v>72</v>
      </c>
      <c r="C492" s="74">
        <f t="shared" si="25"/>
        <v>15</v>
      </c>
      <c r="D492" s="64">
        <v>15</v>
      </c>
      <c r="E492" s="64"/>
      <c r="F492" s="64"/>
    </row>
    <row r="493" spans="1:6" ht="19.5" customHeight="1">
      <c r="A493" s="92" t="s">
        <v>556</v>
      </c>
      <c r="B493" s="34" t="s">
        <v>41</v>
      </c>
      <c r="C493" s="74">
        <f t="shared" si="25"/>
        <v>0</v>
      </c>
      <c r="D493" s="64"/>
      <c r="E493" s="64"/>
      <c r="F493" s="64"/>
    </row>
    <row r="494" spans="1:6" ht="19.5" customHeight="1">
      <c r="A494" s="114" t="s">
        <v>11</v>
      </c>
      <c r="B494" s="162" t="s">
        <v>208</v>
      </c>
      <c r="C494" s="74">
        <f t="shared" si="25"/>
        <v>0</v>
      </c>
      <c r="D494" s="64"/>
      <c r="E494" s="64"/>
      <c r="F494" s="64"/>
    </row>
    <row r="495" spans="1:6" ht="19.5" customHeight="1">
      <c r="A495" s="92" t="s">
        <v>86</v>
      </c>
      <c r="B495" s="34" t="s">
        <v>41</v>
      </c>
      <c r="C495" s="74">
        <f t="shared" si="25"/>
        <v>0</v>
      </c>
      <c r="D495" s="64"/>
      <c r="E495" s="64"/>
      <c r="F495" s="64"/>
    </row>
    <row r="496" spans="1:6" ht="19.5" customHeight="1">
      <c r="A496" s="92" t="s">
        <v>80</v>
      </c>
      <c r="B496" s="34" t="s">
        <v>41</v>
      </c>
      <c r="C496" s="74">
        <f aca="true" t="shared" si="27" ref="C496:C509">SUM(D496:F496)</f>
        <v>0</v>
      </c>
      <c r="D496" s="64"/>
      <c r="E496" s="64"/>
      <c r="F496" s="64"/>
    </row>
    <row r="497" spans="1:6" ht="36" customHeight="1">
      <c r="A497" s="92" t="s">
        <v>19</v>
      </c>
      <c r="B497" s="34" t="s">
        <v>41</v>
      </c>
      <c r="C497" s="74">
        <f t="shared" si="27"/>
        <v>0</v>
      </c>
      <c r="D497" s="64"/>
      <c r="E497" s="64"/>
      <c r="F497" s="64"/>
    </row>
    <row r="498" spans="1:6" ht="19.5" customHeight="1">
      <c r="A498" s="92" t="s">
        <v>20</v>
      </c>
      <c r="B498" s="34" t="s">
        <v>41</v>
      </c>
      <c r="C498" s="74">
        <f t="shared" si="27"/>
        <v>0</v>
      </c>
      <c r="D498" s="64"/>
      <c r="E498" s="64"/>
      <c r="F498" s="64"/>
    </row>
    <row r="499" spans="1:6" ht="19.5" customHeight="1">
      <c r="A499" s="92" t="s">
        <v>209</v>
      </c>
      <c r="B499" s="34" t="s">
        <v>41</v>
      </c>
      <c r="C499" s="74">
        <f t="shared" si="27"/>
        <v>0</v>
      </c>
      <c r="D499" s="64"/>
      <c r="E499" s="64"/>
      <c r="F499" s="64"/>
    </row>
    <row r="500" spans="1:6" ht="19.5" customHeight="1">
      <c r="A500" s="92" t="s">
        <v>21</v>
      </c>
      <c r="B500" s="34" t="s">
        <v>41</v>
      </c>
      <c r="C500" s="74">
        <f t="shared" si="27"/>
        <v>0</v>
      </c>
      <c r="D500" s="64"/>
      <c r="E500" s="64"/>
      <c r="F500" s="64"/>
    </row>
    <row r="501" spans="1:6" ht="17.25" customHeight="1">
      <c r="A501" s="95" t="s">
        <v>210</v>
      </c>
      <c r="B501" s="34" t="s">
        <v>41</v>
      </c>
      <c r="C501" s="89">
        <f t="shared" si="27"/>
        <v>2</v>
      </c>
      <c r="D501" s="309">
        <f>SUM(D502:D503)</f>
        <v>1</v>
      </c>
      <c r="E501" s="309">
        <f>SUM(E502:E503)</f>
        <v>1</v>
      </c>
      <c r="F501" s="309">
        <f>SUM(F502:F503)</f>
        <v>0</v>
      </c>
    </row>
    <row r="502" spans="1:6" ht="28.5" customHeight="1">
      <c r="A502" s="44" t="s">
        <v>799</v>
      </c>
      <c r="B502" s="34" t="s">
        <v>41</v>
      </c>
      <c r="C502" s="74">
        <f t="shared" si="27"/>
        <v>2</v>
      </c>
      <c r="D502" s="107">
        <v>1</v>
      </c>
      <c r="E502" s="107">
        <v>1</v>
      </c>
      <c r="F502" s="64"/>
    </row>
    <row r="503" spans="1:6" ht="28.5" customHeight="1">
      <c r="A503" s="44" t="s">
        <v>798</v>
      </c>
      <c r="B503" s="34" t="s">
        <v>41</v>
      </c>
      <c r="C503" s="74">
        <f t="shared" si="27"/>
        <v>0</v>
      </c>
      <c r="D503" s="107"/>
      <c r="E503" s="107"/>
      <c r="F503" s="64"/>
    </row>
    <row r="504" spans="1:6" ht="19.5" customHeight="1">
      <c r="A504" s="95" t="s">
        <v>576</v>
      </c>
      <c r="B504" s="34" t="s">
        <v>41</v>
      </c>
      <c r="C504" s="89">
        <f t="shared" si="27"/>
        <v>1</v>
      </c>
      <c r="D504" s="309">
        <f>SUM(D505:D506)</f>
        <v>1</v>
      </c>
      <c r="E504" s="309">
        <f>SUM(E505:E506)</f>
        <v>0</v>
      </c>
      <c r="F504" s="309">
        <f>SUM(F505:F506)</f>
        <v>0</v>
      </c>
    </row>
    <row r="505" spans="1:6" ht="28.5" customHeight="1">
      <c r="A505" s="44" t="s">
        <v>799</v>
      </c>
      <c r="B505" s="34" t="s">
        <v>41</v>
      </c>
      <c r="C505" s="74">
        <f t="shared" si="27"/>
        <v>0</v>
      </c>
      <c r="D505" s="64"/>
      <c r="E505" s="64"/>
      <c r="F505" s="64"/>
    </row>
    <row r="506" spans="1:6" ht="28.5" customHeight="1">
      <c r="A506" s="44" t="s">
        <v>798</v>
      </c>
      <c r="B506" s="34" t="s">
        <v>41</v>
      </c>
      <c r="C506" s="74">
        <f t="shared" si="27"/>
        <v>1</v>
      </c>
      <c r="D506" s="64">
        <v>1</v>
      </c>
      <c r="E506" s="64"/>
      <c r="F506" s="64"/>
    </row>
    <row r="507" spans="1:6" ht="32.25" customHeight="1">
      <c r="A507" s="185" t="s">
        <v>637</v>
      </c>
      <c r="B507" s="34" t="s">
        <v>41</v>
      </c>
      <c r="C507" s="89">
        <f t="shared" si="27"/>
        <v>15</v>
      </c>
      <c r="D507" s="309">
        <f>SUM(D508:D509)</f>
        <v>7</v>
      </c>
      <c r="E507" s="309">
        <f>SUM(E508:E509)</f>
        <v>5</v>
      </c>
      <c r="F507" s="309">
        <f>SUM(F508:F509)</f>
        <v>3</v>
      </c>
    </row>
    <row r="508" spans="1:6" ht="31.5" customHeight="1">
      <c r="A508" s="44" t="s">
        <v>799</v>
      </c>
      <c r="B508" s="34" t="s">
        <v>41</v>
      </c>
      <c r="C508" s="74">
        <f t="shared" si="27"/>
        <v>14</v>
      </c>
      <c r="D508" s="107">
        <v>7</v>
      </c>
      <c r="E508" s="107">
        <v>5</v>
      </c>
      <c r="F508" s="107">
        <v>2</v>
      </c>
    </row>
    <row r="509" spans="1:6" ht="31.5" customHeight="1">
      <c r="A509" s="44" t="s">
        <v>798</v>
      </c>
      <c r="B509" s="34" t="s">
        <v>41</v>
      </c>
      <c r="C509" s="74">
        <f t="shared" si="27"/>
        <v>1</v>
      </c>
      <c r="D509" s="107"/>
      <c r="E509" s="107"/>
      <c r="F509" s="107">
        <v>1</v>
      </c>
    </row>
    <row r="510" spans="1:6" ht="19.5" customHeight="1">
      <c r="A510" s="332" t="s">
        <v>211</v>
      </c>
      <c r="B510" s="333"/>
      <c r="C510" s="333"/>
      <c r="D510" s="333"/>
      <c r="E510" s="333"/>
      <c r="F510" s="334"/>
    </row>
    <row r="511" spans="1:6" ht="19.5" customHeight="1">
      <c r="A511" s="344" t="s">
        <v>237</v>
      </c>
      <c r="B511" s="345"/>
      <c r="C511" s="345"/>
      <c r="D511" s="345"/>
      <c r="E511" s="345"/>
      <c r="F511" s="346"/>
    </row>
    <row r="512" spans="1:6" ht="19.5" customHeight="1">
      <c r="A512" s="95" t="s">
        <v>688</v>
      </c>
      <c r="B512" s="34" t="s">
        <v>553</v>
      </c>
      <c r="C512" s="8">
        <f aca="true" t="shared" si="28" ref="C512:C542">SUM(D512:F512)</f>
        <v>30777.8</v>
      </c>
      <c r="D512" s="8">
        <f>D513+D516+D518+D519</f>
        <v>16914.2</v>
      </c>
      <c r="E512" s="8">
        <f>E513+E516+E518+E519</f>
        <v>8789.4</v>
      </c>
      <c r="F512" s="8">
        <f>F513+F516+F518+F519</f>
        <v>5074.2</v>
      </c>
    </row>
    <row r="513" spans="1:6" ht="19.5" customHeight="1">
      <c r="A513" s="92" t="s">
        <v>689</v>
      </c>
      <c r="B513" s="34" t="s">
        <v>553</v>
      </c>
      <c r="C513" s="14">
        <f t="shared" si="28"/>
        <v>22952.5</v>
      </c>
      <c r="D513" s="14">
        <f>D514+D515</f>
        <v>12272.3</v>
      </c>
      <c r="E513" s="14">
        <f>E514+E515</f>
        <v>7318.5</v>
      </c>
      <c r="F513" s="14">
        <f>F514+F515</f>
        <v>3361.7</v>
      </c>
    </row>
    <row r="514" spans="1:6" ht="19.5" customHeight="1">
      <c r="A514" s="114" t="s">
        <v>212</v>
      </c>
      <c r="B514" s="34" t="s">
        <v>553</v>
      </c>
      <c r="C514" s="14">
        <f t="shared" si="28"/>
        <v>22952.5</v>
      </c>
      <c r="D514" s="165">
        <v>12272.3</v>
      </c>
      <c r="E514" s="165">
        <v>7318.5</v>
      </c>
      <c r="F514" s="25">
        <v>3361.7</v>
      </c>
    </row>
    <row r="515" spans="1:6" ht="19.5" customHeight="1">
      <c r="A515" s="114" t="s">
        <v>213</v>
      </c>
      <c r="B515" s="34" t="s">
        <v>553</v>
      </c>
      <c r="C515" s="14">
        <f t="shared" si="28"/>
        <v>0</v>
      </c>
      <c r="D515" s="282"/>
      <c r="E515" s="282"/>
      <c r="F515" s="25"/>
    </row>
    <row r="516" spans="1:6" ht="19.5" customHeight="1">
      <c r="A516" s="92" t="s">
        <v>647</v>
      </c>
      <c r="B516" s="34" t="s">
        <v>553</v>
      </c>
      <c r="C516" s="14">
        <f t="shared" si="28"/>
        <v>0</v>
      </c>
      <c r="D516" s="165"/>
      <c r="E516" s="165"/>
      <c r="F516" s="25"/>
    </row>
    <row r="517" spans="1:6" ht="19.5" customHeight="1">
      <c r="A517" s="262" t="s">
        <v>648</v>
      </c>
      <c r="B517" s="34" t="s">
        <v>553</v>
      </c>
      <c r="C517" s="14">
        <f t="shared" si="28"/>
        <v>0</v>
      </c>
      <c r="D517" s="165"/>
      <c r="E517" s="165"/>
      <c r="F517" s="25"/>
    </row>
    <row r="518" spans="1:6" ht="19.5" customHeight="1">
      <c r="A518" s="92" t="s">
        <v>214</v>
      </c>
      <c r="B518" s="34" t="s">
        <v>553</v>
      </c>
      <c r="C518" s="14">
        <f t="shared" si="28"/>
        <v>7041.5</v>
      </c>
      <c r="D518" s="15">
        <v>4438</v>
      </c>
      <c r="E518" s="15">
        <v>1216.5</v>
      </c>
      <c r="F518" s="25">
        <v>1387</v>
      </c>
    </row>
    <row r="519" spans="1:6" ht="19.5" customHeight="1">
      <c r="A519" s="92" t="s">
        <v>650</v>
      </c>
      <c r="B519" s="34" t="s">
        <v>553</v>
      </c>
      <c r="C519" s="14">
        <f t="shared" si="28"/>
        <v>783.8</v>
      </c>
      <c r="D519" s="15">
        <v>203.9</v>
      </c>
      <c r="E519" s="15">
        <v>254.4</v>
      </c>
      <c r="F519" s="25">
        <v>325.5</v>
      </c>
    </row>
    <row r="520" spans="1:6" ht="19.5" customHeight="1">
      <c r="A520" s="95" t="s">
        <v>215</v>
      </c>
      <c r="B520" s="34" t="s">
        <v>41</v>
      </c>
      <c r="C520" s="14">
        <f t="shared" si="28"/>
        <v>112</v>
      </c>
      <c r="D520" s="15">
        <v>65</v>
      </c>
      <c r="E520" s="15">
        <v>26</v>
      </c>
      <c r="F520" s="25">
        <v>21</v>
      </c>
    </row>
    <row r="521" spans="1:6" ht="15">
      <c r="A521" s="92" t="s">
        <v>216</v>
      </c>
      <c r="B521" s="34" t="s">
        <v>41</v>
      </c>
      <c r="C521" s="14">
        <f t="shared" si="28"/>
        <v>308</v>
      </c>
      <c r="D521" s="15">
        <v>198</v>
      </c>
      <c r="E521" s="15">
        <v>61</v>
      </c>
      <c r="F521" s="25">
        <v>49</v>
      </c>
    </row>
    <row r="522" spans="1:6" ht="15">
      <c r="A522" s="92" t="s">
        <v>217</v>
      </c>
      <c r="B522" s="34" t="s">
        <v>178</v>
      </c>
      <c r="C522" s="14">
        <f t="shared" si="28"/>
        <v>15710.900000000001</v>
      </c>
      <c r="D522" s="165">
        <v>10204</v>
      </c>
      <c r="E522" s="165">
        <v>2887.7</v>
      </c>
      <c r="F522" s="25">
        <v>2619.2</v>
      </c>
    </row>
    <row r="523" spans="1:6" ht="15">
      <c r="A523" s="114" t="s">
        <v>218</v>
      </c>
      <c r="B523" s="34" t="s">
        <v>24</v>
      </c>
      <c r="C523" s="14">
        <f t="shared" si="28"/>
        <v>1720</v>
      </c>
      <c r="D523" s="165">
        <v>1026</v>
      </c>
      <c r="E523" s="165">
        <v>429</v>
      </c>
      <c r="F523" s="25">
        <v>265</v>
      </c>
    </row>
    <row r="524" spans="1:6" ht="15">
      <c r="A524" s="95" t="s">
        <v>219</v>
      </c>
      <c r="B524" s="34" t="s">
        <v>41</v>
      </c>
      <c r="C524" s="14">
        <f t="shared" si="28"/>
        <v>242</v>
      </c>
      <c r="D524" s="15">
        <v>110</v>
      </c>
      <c r="E524" s="15">
        <v>88</v>
      </c>
      <c r="F524" s="25">
        <v>44</v>
      </c>
    </row>
    <row r="525" spans="1:6" ht="15" customHeight="1">
      <c r="A525" s="92" t="s">
        <v>220</v>
      </c>
      <c r="B525" s="34" t="s">
        <v>178</v>
      </c>
      <c r="C525" s="14">
        <f t="shared" si="28"/>
        <v>15066.9</v>
      </c>
      <c r="D525" s="31">
        <v>6710.2</v>
      </c>
      <c r="E525" s="31">
        <v>5901.7</v>
      </c>
      <c r="F525" s="31">
        <v>2455</v>
      </c>
    </row>
    <row r="526" spans="1:6" ht="15">
      <c r="A526" s="114" t="s">
        <v>218</v>
      </c>
      <c r="B526" s="34" t="s">
        <v>24</v>
      </c>
      <c r="C526" s="14">
        <f t="shared" si="28"/>
        <v>721</v>
      </c>
      <c r="D526" s="165">
        <v>313</v>
      </c>
      <c r="E526" s="165">
        <v>265</v>
      </c>
      <c r="F526" s="25">
        <v>143</v>
      </c>
    </row>
    <row r="527" spans="1:6" ht="20.25" customHeight="1">
      <c r="A527" s="296" t="s">
        <v>740</v>
      </c>
      <c r="B527" s="34" t="s">
        <v>41</v>
      </c>
      <c r="C527" s="74">
        <f t="shared" si="28"/>
        <v>112</v>
      </c>
      <c r="D527" s="90">
        <v>75</v>
      </c>
      <c r="E527" s="90">
        <v>19</v>
      </c>
      <c r="F527" s="90">
        <v>18</v>
      </c>
    </row>
    <row r="528" spans="1:6" ht="15.75">
      <c r="A528" s="278" t="s">
        <v>741</v>
      </c>
      <c r="B528" s="34" t="s">
        <v>178</v>
      </c>
      <c r="C528" s="14">
        <f t="shared" si="28"/>
        <v>7041.5</v>
      </c>
      <c r="D528" s="14">
        <f>D518</f>
        <v>4438</v>
      </c>
      <c r="E528" s="14">
        <f>E518</f>
        <v>1216.5</v>
      </c>
      <c r="F528" s="14">
        <f>F518</f>
        <v>1387</v>
      </c>
    </row>
    <row r="529" spans="1:6" ht="28.5">
      <c r="A529" s="97" t="s">
        <v>222</v>
      </c>
      <c r="B529" s="34" t="s">
        <v>41</v>
      </c>
      <c r="C529" s="40">
        <f t="shared" si="28"/>
        <v>0</v>
      </c>
      <c r="D529" s="62"/>
      <c r="E529" s="62"/>
      <c r="F529" s="256"/>
    </row>
    <row r="530" spans="1:6" ht="28.5">
      <c r="A530" s="95" t="s">
        <v>742</v>
      </c>
      <c r="B530" s="34" t="s">
        <v>553</v>
      </c>
      <c r="C530" s="40">
        <f t="shared" si="28"/>
        <v>0</v>
      </c>
      <c r="D530" s="176">
        <f>SUM(D531:D533)</f>
        <v>0</v>
      </c>
      <c r="E530" s="176">
        <f>SUM(E531:E533)</f>
        <v>0</v>
      </c>
      <c r="F530" s="176">
        <f>SUM(F531:F533)</f>
        <v>0</v>
      </c>
    </row>
    <row r="531" spans="1:6" ht="15">
      <c r="A531" s="92" t="s">
        <v>581</v>
      </c>
      <c r="B531" s="34" t="s">
        <v>553</v>
      </c>
      <c r="C531" s="40">
        <f t="shared" si="28"/>
        <v>0</v>
      </c>
      <c r="D531" s="53"/>
      <c r="E531" s="53"/>
      <c r="F531" s="53"/>
    </row>
    <row r="532" spans="1:6" ht="15">
      <c r="A532" s="92" t="s">
        <v>223</v>
      </c>
      <c r="B532" s="34" t="s">
        <v>553</v>
      </c>
      <c r="C532" s="14">
        <f t="shared" si="28"/>
        <v>0</v>
      </c>
      <c r="D532" s="31"/>
      <c r="E532" s="31"/>
      <c r="F532" s="31"/>
    </row>
    <row r="533" spans="1:6" ht="15">
      <c r="A533" s="92" t="s">
        <v>649</v>
      </c>
      <c r="B533" s="34" t="s">
        <v>553</v>
      </c>
      <c r="C533" s="14">
        <f t="shared" si="28"/>
        <v>0</v>
      </c>
      <c r="D533" s="165"/>
      <c r="E533" s="165"/>
      <c r="F533" s="165"/>
    </row>
    <row r="534" spans="1:6" ht="15">
      <c r="A534" s="188" t="s">
        <v>610</v>
      </c>
      <c r="B534" s="108" t="s">
        <v>553</v>
      </c>
      <c r="C534" s="14">
        <f>SUM(D534:F534)</f>
        <v>5242.2</v>
      </c>
      <c r="D534" s="31">
        <v>2300.5</v>
      </c>
      <c r="E534" s="31">
        <v>1284.5</v>
      </c>
      <c r="F534" s="31">
        <v>1657.2</v>
      </c>
    </row>
    <row r="535" spans="1:6" ht="15.75" customHeight="1">
      <c r="A535" s="237" t="s">
        <v>127</v>
      </c>
      <c r="B535" s="108" t="s">
        <v>40</v>
      </c>
      <c r="C535" s="14">
        <f>C534/C512*100</f>
        <v>17.03240647479677</v>
      </c>
      <c r="D535" s="14">
        <f>D534/D512*100</f>
        <v>13.600997978030293</v>
      </c>
      <c r="E535" s="14">
        <f>E534/E512*100</f>
        <v>14.61419437049173</v>
      </c>
      <c r="F535" s="14">
        <f>F534/F512*100</f>
        <v>32.659335461747666</v>
      </c>
    </row>
    <row r="536" spans="1:6" ht="15.75" customHeight="1">
      <c r="A536" s="97" t="s">
        <v>617</v>
      </c>
      <c r="B536" s="108" t="s">
        <v>553</v>
      </c>
      <c r="C536" s="14">
        <f t="shared" si="28"/>
        <v>2284</v>
      </c>
      <c r="D536" s="31">
        <v>1309.2</v>
      </c>
      <c r="E536" s="31">
        <v>330</v>
      </c>
      <c r="F536" s="31">
        <v>644.8</v>
      </c>
    </row>
    <row r="537" spans="1:6" ht="15.75" customHeight="1">
      <c r="A537" s="91" t="s">
        <v>619</v>
      </c>
      <c r="B537" s="108" t="s">
        <v>41</v>
      </c>
      <c r="C537" s="14">
        <f t="shared" si="28"/>
        <v>18</v>
      </c>
      <c r="D537" s="31">
        <v>6</v>
      </c>
      <c r="E537" s="31">
        <v>3</v>
      </c>
      <c r="F537" s="31">
        <v>9</v>
      </c>
    </row>
    <row r="538" spans="1:6" ht="15.75" customHeight="1">
      <c r="A538" s="91" t="s">
        <v>620</v>
      </c>
      <c r="B538" s="108" t="s">
        <v>41</v>
      </c>
      <c r="C538" s="14">
        <f t="shared" si="28"/>
        <v>31</v>
      </c>
      <c r="D538" s="31">
        <v>20</v>
      </c>
      <c r="E538" s="31">
        <v>6</v>
      </c>
      <c r="F538" s="31">
        <v>5</v>
      </c>
    </row>
    <row r="539" spans="1:6" ht="29.25" customHeight="1">
      <c r="A539" s="237" t="s">
        <v>621</v>
      </c>
      <c r="B539" s="108" t="s">
        <v>40</v>
      </c>
      <c r="C539" s="14">
        <f>C536/C518*100</f>
        <v>32.43627068096286</v>
      </c>
      <c r="D539" s="14">
        <f>D536/D518*100</f>
        <v>29.499774673276253</v>
      </c>
      <c r="E539" s="14">
        <f>E536/E518*100</f>
        <v>27.12700369913687</v>
      </c>
      <c r="F539" s="14">
        <f>F536/F518*100</f>
        <v>46.48882480173035</v>
      </c>
    </row>
    <row r="540" spans="1:6" ht="15">
      <c r="A540" s="97" t="s">
        <v>618</v>
      </c>
      <c r="B540" s="108" t="s">
        <v>553</v>
      </c>
      <c r="C540" s="14">
        <f t="shared" si="28"/>
        <v>119.5</v>
      </c>
      <c r="D540" s="31">
        <v>80.8</v>
      </c>
      <c r="E540" s="31">
        <v>0</v>
      </c>
      <c r="F540" s="31">
        <v>38.7</v>
      </c>
    </row>
    <row r="541" spans="1:6" ht="15">
      <c r="A541" s="91" t="s">
        <v>619</v>
      </c>
      <c r="B541" s="108" t="s">
        <v>41</v>
      </c>
      <c r="C541" s="74">
        <f t="shared" si="28"/>
        <v>3</v>
      </c>
      <c r="D541" s="90">
        <v>2</v>
      </c>
      <c r="E541" s="90">
        <v>0</v>
      </c>
      <c r="F541" s="90">
        <v>1</v>
      </c>
    </row>
    <row r="542" spans="1:6" ht="15">
      <c r="A542" s="91" t="s">
        <v>620</v>
      </c>
      <c r="B542" s="108" t="s">
        <v>41</v>
      </c>
      <c r="C542" s="74">
        <f t="shared" si="28"/>
        <v>3</v>
      </c>
      <c r="D542" s="90">
        <v>2</v>
      </c>
      <c r="E542" s="90"/>
      <c r="F542" s="7">
        <v>1</v>
      </c>
    </row>
    <row r="543" spans="1:6" ht="30">
      <c r="A543" s="237" t="s">
        <v>622</v>
      </c>
      <c r="B543" s="108" t="s">
        <v>40</v>
      </c>
      <c r="C543" s="14">
        <f>C540/C518*100</f>
        <v>1.6970815877298873</v>
      </c>
      <c r="D543" s="14">
        <f>D540/D518*100</f>
        <v>1.8206399278954484</v>
      </c>
      <c r="E543" s="14">
        <f>E540/E518*100</f>
        <v>0</v>
      </c>
      <c r="F543" s="14">
        <f>F540/F518*100</f>
        <v>2.7901946647440523</v>
      </c>
    </row>
    <row r="544" spans="1:6" ht="28.5">
      <c r="A544" s="95" t="s">
        <v>224</v>
      </c>
      <c r="B544" s="34" t="s">
        <v>553</v>
      </c>
      <c r="C544" s="8">
        <f>C512/C15</f>
        <v>15.848506694129762</v>
      </c>
      <c r="D544" s="8">
        <f>D512/D15</f>
        <v>15.726824732682473</v>
      </c>
      <c r="E544" s="8">
        <f>E512/E15</f>
        <v>15.42</v>
      </c>
      <c r="F544" s="8">
        <f>F512/F15</f>
        <v>17.113659359190557</v>
      </c>
    </row>
    <row r="545" spans="1:6" ht="15.75" customHeight="1">
      <c r="A545" s="185" t="s">
        <v>641</v>
      </c>
      <c r="B545" s="104"/>
      <c r="C545" s="31"/>
      <c r="D545" s="62"/>
      <c r="E545" s="62"/>
      <c r="F545" s="62"/>
    </row>
    <row r="546" spans="1:7" ht="15">
      <c r="A546" s="92" t="s">
        <v>225</v>
      </c>
      <c r="B546" s="34" t="s">
        <v>553</v>
      </c>
      <c r="C546" s="14">
        <f aca="true" t="shared" si="29" ref="C546:C573">SUM(D546:F546)</f>
        <v>4254.1</v>
      </c>
      <c r="D546" s="53">
        <v>4254.1</v>
      </c>
      <c r="E546" s="53">
        <v>0</v>
      </c>
      <c r="F546" s="53">
        <v>0</v>
      </c>
      <c r="G546" s="63"/>
    </row>
    <row r="547" spans="1:7" ht="15">
      <c r="A547" s="114" t="s">
        <v>226</v>
      </c>
      <c r="B547" s="34" t="s">
        <v>553</v>
      </c>
      <c r="C547" s="14">
        <f t="shared" si="29"/>
        <v>2965.7</v>
      </c>
      <c r="D547" s="53">
        <v>2965.7</v>
      </c>
      <c r="E547" s="53"/>
      <c r="F547" s="53"/>
      <c r="G547" s="63"/>
    </row>
    <row r="548" spans="1:7" ht="15">
      <c r="A548" s="92" t="s">
        <v>227</v>
      </c>
      <c r="B548" s="34" t="s">
        <v>553</v>
      </c>
      <c r="C548" s="14">
        <f t="shared" si="29"/>
        <v>4254.1</v>
      </c>
      <c r="D548" s="53">
        <v>4254.1</v>
      </c>
      <c r="E548" s="53"/>
      <c r="F548" s="53"/>
      <c r="G548" s="63"/>
    </row>
    <row r="549" spans="1:7" ht="15">
      <c r="A549" s="114" t="s">
        <v>228</v>
      </c>
      <c r="B549" s="34" t="s">
        <v>553</v>
      </c>
      <c r="C549" s="14">
        <f t="shared" si="29"/>
        <v>0</v>
      </c>
      <c r="D549" s="53">
        <v>0</v>
      </c>
      <c r="E549" s="53"/>
      <c r="F549" s="53"/>
      <c r="G549" s="63"/>
    </row>
    <row r="550" spans="1:7" ht="15">
      <c r="A550" s="92" t="s">
        <v>579</v>
      </c>
      <c r="B550" s="51" t="s">
        <v>178</v>
      </c>
      <c r="C550" s="14">
        <f t="shared" si="29"/>
        <v>19235.899999999998</v>
      </c>
      <c r="D550" s="53">
        <v>12930.6</v>
      </c>
      <c r="E550" s="53">
        <v>4879.7</v>
      </c>
      <c r="F550" s="53">
        <v>1425.6</v>
      </c>
      <c r="G550" s="63"/>
    </row>
    <row r="551" spans="1:7" ht="15">
      <c r="A551" s="167" t="s">
        <v>226</v>
      </c>
      <c r="B551" s="51" t="s">
        <v>178</v>
      </c>
      <c r="C551" s="14">
        <f t="shared" si="29"/>
        <v>437.9</v>
      </c>
      <c r="D551" s="53">
        <v>437.9</v>
      </c>
      <c r="E551" s="53"/>
      <c r="F551" s="53"/>
      <c r="G551" s="31"/>
    </row>
    <row r="552" spans="1:7" ht="15">
      <c r="A552" s="91" t="s">
        <v>230</v>
      </c>
      <c r="B552" s="51" t="s">
        <v>178</v>
      </c>
      <c r="C552" s="14">
        <f t="shared" si="29"/>
        <v>0</v>
      </c>
      <c r="D552" s="53"/>
      <c r="E552" s="53"/>
      <c r="F552" s="53"/>
      <c r="G552" s="31"/>
    </row>
    <row r="553" spans="1:7" ht="15">
      <c r="A553" s="167" t="s">
        <v>226</v>
      </c>
      <c r="B553" s="51" t="s">
        <v>178</v>
      </c>
      <c r="C553" s="14">
        <f t="shared" si="29"/>
        <v>0</v>
      </c>
      <c r="D553" s="53"/>
      <c r="E553" s="53"/>
      <c r="F553" s="53"/>
      <c r="G553" s="31"/>
    </row>
    <row r="554" spans="1:7" ht="15">
      <c r="A554" s="92" t="s">
        <v>229</v>
      </c>
      <c r="B554" s="34" t="s">
        <v>553</v>
      </c>
      <c r="C554" s="14">
        <f t="shared" si="29"/>
        <v>2965.7</v>
      </c>
      <c r="D554" s="53">
        <v>2965.7</v>
      </c>
      <c r="E554" s="53">
        <v>0</v>
      </c>
      <c r="F554" s="53">
        <v>0</v>
      </c>
      <c r="G554" s="31"/>
    </row>
    <row r="555" spans="1:7" ht="15">
      <c r="A555" s="92" t="s">
        <v>690</v>
      </c>
      <c r="B555" s="51" t="s">
        <v>178</v>
      </c>
      <c r="C555" s="14">
        <f>SUM(D555:F555)</f>
        <v>24902.399999999998</v>
      </c>
      <c r="D555" s="14">
        <f>D556+D557</f>
        <v>15717.5</v>
      </c>
      <c r="E555" s="14">
        <f>E556+E557</f>
        <v>6893.6</v>
      </c>
      <c r="F555" s="14">
        <f>F556+F557</f>
        <v>2291.3</v>
      </c>
      <c r="G555" s="31"/>
    </row>
    <row r="556" spans="1:7" ht="15">
      <c r="A556" s="114" t="s">
        <v>260</v>
      </c>
      <c r="B556" s="51" t="s">
        <v>178</v>
      </c>
      <c r="C556" s="14">
        <f>SUM(D556:F556)</f>
        <v>13431.3</v>
      </c>
      <c r="D556" s="25">
        <v>9994.3</v>
      </c>
      <c r="E556" s="25">
        <v>3437</v>
      </c>
      <c r="F556" s="25">
        <v>0</v>
      </c>
      <c r="G556" s="31"/>
    </row>
    <row r="557" spans="1:7" ht="15">
      <c r="A557" s="237" t="s">
        <v>586</v>
      </c>
      <c r="B557" s="51" t="s">
        <v>178</v>
      </c>
      <c r="C557" s="14">
        <f>SUM(D557:F557)</f>
        <v>11471.099999999999</v>
      </c>
      <c r="D557" s="53">
        <v>5723.2</v>
      </c>
      <c r="E557" s="53">
        <v>3456.6</v>
      </c>
      <c r="F557" s="53">
        <v>2291.3</v>
      </c>
      <c r="G557" s="31"/>
    </row>
    <row r="558" spans="1:7" ht="15.75" customHeight="1">
      <c r="A558" s="92" t="s">
        <v>231</v>
      </c>
      <c r="B558" s="34" t="s">
        <v>553</v>
      </c>
      <c r="C558" s="14">
        <f t="shared" si="29"/>
        <v>3936</v>
      </c>
      <c r="D558" s="53">
        <v>840.8</v>
      </c>
      <c r="E558" s="53">
        <v>1160.4</v>
      </c>
      <c r="F558" s="53">
        <v>1934.8</v>
      </c>
      <c r="G558" s="31"/>
    </row>
    <row r="559" spans="1:7" ht="15">
      <c r="A559" s="185" t="s">
        <v>806</v>
      </c>
      <c r="B559" s="104"/>
      <c r="C559" s="38"/>
      <c r="D559" s="31"/>
      <c r="E559" s="31"/>
      <c r="F559" s="31"/>
      <c r="G559" s="31"/>
    </row>
    <row r="560" spans="1:7" ht="15">
      <c r="A560" s="91" t="s">
        <v>225</v>
      </c>
      <c r="B560" s="34" t="s">
        <v>41</v>
      </c>
      <c r="C560" s="74">
        <f t="shared" si="29"/>
        <v>69</v>
      </c>
      <c r="D560" s="90">
        <v>69</v>
      </c>
      <c r="E560" s="90">
        <v>0</v>
      </c>
      <c r="F560" s="90">
        <v>0</v>
      </c>
      <c r="G560" s="31"/>
    </row>
    <row r="561" spans="1:7" ht="15">
      <c r="A561" s="167" t="s">
        <v>226</v>
      </c>
      <c r="B561" s="34" t="s">
        <v>41</v>
      </c>
      <c r="C561" s="74">
        <f t="shared" si="29"/>
        <v>52</v>
      </c>
      <c r="D561" s="90">
        <v>52</v>
      </c>
      <c r="E561" s="90"/>
      <c r="F561" s="90"/>
      <c r="G561" s="31"/>
    </row>
    <row r="562" spans="1:7" ht="15">
      <c r="A562" s="91" t="s">
        <v>227</v>
      </c>
      <c r="B562" s="34" t="s">
        <v>41</v>
      </c>
      <c r="C562" s="74">
        <f t="shared" si="29"/>
        <v>69</v>
      </c>
      <c r="D562" s="90">
        <v>69</v>
      </c>
      <c r="E562" s="90"/>
      <c r="F562" s="90"/>
      <c r="G562" s="31"/>
    </row>
    <row r="563" spans="1:7" ht="15">
      <c r="A563" s="114" t="s">
        <v>228</v>
      </c>
      <c r="B563" s="34" t="s">
        <v>41</v>
      </c>
      <c r="C563" s="74">
        <f t="shared" si="29"/>
        <v>0</v>
      </c>
      <c r="D563" s="90">
        <v>0</v>
      </c>
      <c r="E563" s="90"/>
      <c r="F563" s="90"/>
      <c r="G563" s="31"/>
    </row>
    <row r="564" spans="1:7" ht="15">
      <c r="A564" s="91" t="s">
        <v>579</v>
      </c>
      <c r="B564" s="34" t="s">
        <v>41</v>
      </c>
      <c r="C564" s="74">
        <f t="shared" si="29"/>
        <v>329</v>
      </c>
      <c r="D564" s="90">
        <v>220</v>
      </c>
      <c r="E564" s="90">
        <v>82</v>
      </c>
      <c r="F564" s="90">
        <v>27</v>
      </c>
      <c r="G564" s="31"/>
    </row>
    <row r="565" spans="1:7" ht="15">
      <c r="A565" s="167" t="s">
        <v>226</v>
      </c>
      <c r="B565" s="34" t="s">
        <v>41</v>
      </c>
      <c r="C565" s="74">
        <f t="shared" si="29"/>
        <v>8</v>
      </c>
      <c r="D565" s="90">
        <v>8</v>
      </c>
      <c r="E565" s="90">
        <v>0</v>
      </c>
      <c r="F565" s="90">
        <v>0</v>
      </c>
      <c r="G565" s="31"/>
    </row>
    <row r="566" spans="1:6" ht="15.75" customHeight="1">
      <c r="A566" s="91" t="s">
        <v>230</v>
      </c>
      <c r="B566" s="34" t="s">
        <v>41</v>
      </c>
      <c r="C566" s="74">
        <f t="shared" si="29"/>
        <v>0</v>
      </c>
      <c r="D566" s="90">
        <v>0</v>
      </c>
      <c r="E566" s="90"/>
      <c r="F566" s="90"/>
    </row>
    <row r="567" spans="1:6" ht="15.75" customHeight="1">
      <c r="A567" s="167" t="s">
        <v>226</v>
      </c>
      <c r="B567" s="34" t="s">
        <v>41</v>
      </c>
      <c r="C567" s="74">
        <f t="shared" si="29"/>
        <v>0</v>
      </c>
      <c r="D567" s="90"/>
      <c r="E567" s="90"/>
      <c r="F567" s="90"/>
    </row>
    <row r="568" spans="1:6" ht="15">
      <c r="A568" s="91" t="s">
        <v>229</v>
      </c>
      <c r="B568" s="34" t="s">
        <v>41</v>
      </c>
      <c r="C568" s="74">
        <f t="shared" si="29"/>
        <v>52</v>
      </c>
      <c r="D568" s="59">
        <v>52</v>
      </c>
      <c r="E568" s="59">
        <v>0</v>
      </c>
      <c r="F568" s="59">
        <v>0</v>
      </c>
    </row>
    <row r="569" spans="1:6" ht="15">
      <c r="A569" s="92" t="s">
        <v>690</v>
      </c>
      <c r="B569" s="34" t="s">
        <v>41</v>
      </c>
      <c r="C569" s="74">
        <f>SUM(D569:F569)</f>
        <v>438</v>
      </c>
      <c r="D569" s="74">
        <f>D570+D571</f>
        <v>285</v>
      </c>
      <c r="E569" s="74">
        <f>E570+E571</f>
        <v>113</v>
      </c>
      <c r="F569" s="74">
        <f>F570+F571</f>
        <v>40</v>
      </c>
    </row>
    <row r="570" spans="1:6" ht="15">
      <c r="A570" s="114" t="s">
        <v>260</v>
      </c>
      <c r="B570" s="34" t="s">
        <v>41</v>
      </c>
      <c r="C570" s="74">
        <f>SUM(D570:F570)</f>
        <v>233</v>
      </c>
      <c r="D570" s="7">
        <v>178</v>
      </c>
      <c r="E570" s="7">
        <v>55</v>
      </c>
      <c r="F570" s="7">
        <v>0</v>
      </c>
    </row>
    <row r="571" spans="1:6" ht="15">
      <c r="A571" s="237" t="s">
        <v>586</v>
      </c>
      <c r="B571" s="34" t="s">
        <v>41</v>
      </c>
      <c r="C571" s="74">
        <f>SUM(D571:F571)</f>
        <v>205</v>
      </c>
      <c r="D571" s="7">
        <v>107</v>
      </c>
      <c r="E571" s="7">
        <v>58</v>
      </c>
      <c r="F571" s="7">
        <v>40</v>
      </c>
    </row>
    <row r="572" spans="1:6" ht="15">
      <c r="A572" s="91" t="s">
        <v>231</v>
      </c>
      <c r="B572" s="34" t="s">
        <v>41</v>
      </c>
      <c r="C572" s="74">
        <f t="shared" si="29"/>
        <v>72</v>
      </c>
      <c r="D572" s="64">
        <v>15</v>
      </c>
      <c r="E572" s="64">
        <v>21</v>
      </c>
      <c r="F572" s="64">
        <v>36</v>
      </c>
    </row>
    <row r="573" spans="1:6" ht="15">
      <c r="A573" s="91" t="s">
        <v>232</v>
      </c>
      <c r="B573" s="34" t="s">
        <v>41</v>
      </c>
      <c r="C573" s="74">
        <f t="shared" si="29"/>
        <v>476</v>
      </c>
      <c r="D573" s="64">
        <v>251</v>
      </c>
      <c r="E573" s="64">
        <v>146</v>
      </c>
      <c r="F573" s="64">
        <v>79</v>
      </c>
    </row>
    <row r="574" spans="1:6" ht="28.5">
      <c r="A574" s="95" t="s">
        <v>751</v>
      </c>
      <c r="B574" s="104"/>
      <c r="C574" s="31"/>
      <c r="D574" s="31"/>
      <c r="E574" s="31"/>
      <c r="F574" s="31"/>
    </row>
    <row r="575" spans="1:6" ht="15">
      <c r="A575" s="91" t="s">
        <v>225</v>
      </c>
      <c r="B575" s="34" t="s">
        <v>40</v>
      </c>
      <c r="C575" s="14">
        <f>C546/C512*100</f>
        <v>13.821975579801027</v>
      </c>
      <c r="D575" s="14">
        <f>D546/D512*100</f>
        <v>25.15105650873231</v>
      </c>
      <c r="E575" s="14">
        <f>E546/E512*100</f>
        <v>0</v>
      </c>
      <c r="F575" s="14">
        <f>F546/F512*100</f>
        <v>0</v>
      </c>
    </row>
    <row r="576" spans="1:6" ht="15">
      <c r="A576" s="167" t="s">
        <v>226</v>
      </c>
      <c r="B576" s="34" t="s">
        <v>40</v>
      </c>
      <c r="C576" s="14">
        <f>C547/C512*100</f>
        <v>9.635841418165041</v>
      </c>
      <c r="D576" s="14">
        <f>D547/D512*100</f>
        <v>17.53378817798063</v>
      </c>
      <c r="E576" s="14">
        <f>E547/E512*100</f>
        <v>0</v>
      </c>
      <c r="F576" s="14">
        <f>F547/F512*100</f>
        <v>0</v>
      </c>
    </row>
    <row r="577" spans="1:6" ht="15">
      <c r="A577" s="91" t="s">
        <v>227</v>
      </c>
      <c r="B577" s="34" t="s">
        <v>40</v>
      </c>
      <c r="C577" s="14">
        <f>C548/C512*100</f>
        <v>13.821975579801027</v>
      </c>
      <c r="D577" s="14">
        <f>D548/D512*100</f>
        <v>25.15105650873231</v>
      </c>
      <c r="E577" s="14">
        <f>E548/E512*100</f>
        <v>0</v>
      </c>
      <c r="F577" s="14">
        <f>F548/F512*100</f>
        <v>0</v>
      </c>
    </row>
    <row r="578" spans="1:6" ht="15">
      <c r="A578" s="114" t="s">
        <v>228</v>
      </c>
      <c r="B578" s="34" t="s">
        <v>40</v>
      </c>
      <c r="C578" s="14">
        <f>C549/C512*100</f>
        <v>0</v>
      </c>
      <c r="D578" s="14">
        <f>D549/D512*100</f>
        <v>0</v>
      </c>
      <c r="E578" s="14">
        <f>E549/E512*100</f>
        <v>0</v>
      </c>
      <c r="F578" s="14">
        <f>F549/F512*100</f>
        <v>0</v>
      </c>
    </row>
    <row r="579" spans="1:6" ht="15">
      <c r="A579" s="92" t="s">
        <v>579</v>
      </c>
      <c r="B579" s="34" t="s">
        <v>40</v>
      </c>
      <c r="C579" s="14">
        <f>C550/C512*100</f>
        <v>62.49926895359642</v>
      </c>
      <c r="D579" s="14">
        <f>D550/D512*100</f>
        <v>76.4481914604297</v>
      </c>
      <c r="E579" s="14">
        <f>E550/E512*100</f>
        <v>55.51801033062552</v>
      </c>
      <c r="F579" s="14">
        <f>F550/F512*100</f>
        <v>28.09506917346577</v>
      </c>
    </row>
    <row r="580" spans="1:6" ht="21.75" customHeight="1">
      <c r="A580" s="167" t="s">
        <v>226</v>
      </c>
      <c r="B580" s="34" t="s">
        <v>40</v>
      </c>
      <c r="C580" s="14">
        <f>C551/C512*100</f>
        <v>1.4227787561164216</v>
      </c>
      <c r="D580" s="14">
        <f>D551/D512*100</f>
        <v>2.588948930484445</v>
      </c>
      <c r="E580" s="14">
        <f>E551/E512*100</f>
        <v>0</v>
      </c>
      <c r="F580" s="14">
        <f>F551/F512*100</f>
        <v>0</v>
      </c>
    </row>
    <row r="581" spans="1:6" ht="21" customHeight="1">
      <c r="A581" s="91" t="s">
        <v>230</v>
      </c>
      <c r="B581" s="34" t="s">
        <v>40</v>
      </c>
      <c r="C581" s="14">
        <f>C552/C512*100</f>
        <v>0</v>
      </c>
      <c r="D581" s="14">
        <f>D552/D512*100</f>
        <v>0</v>
      </c>
      <c r="E581" s="14">
        <f>E552/E512*100</f>
        <v>0</v>
      </c>
      <c r="F581" s="14">
        <f>F552/F512*100</f>
        <v>0</v>
      </c>
    </row>
    <row r="582" spans="1:6" ht="15">
      <c r="A582" s="167" t="s">
        <v>226</v>
      </c>
      <c r="B582" s="34" t="s">
        <v>40</v>
      </c>
      <c r="C582" s="14">
        <f>C553/C512*100</f>
        <v>0</v>
      </c>
      <c r="D582" s="14">
        <f>D553/D512*100</f>
        <v>0</v>
      </c>
      <c r="E582" s="14">
        <f>E553/E512*100</f>
        <v>0</v>
      </c>
      <c r="F582" s="14">
        <f>F553/F512*100</f>
        <v>0</v>
      </c>
    </row>
    <row r="583" spans="1:6" ht="15">
      <c r="A583" s="91" t="s">
        <v>229</v>
      </c>
      <c r="B583" s="34" t="s">
        <v>40</v>
      </c>
      <c r="C583" s="14">
        <f>C554/C512*100</f>
        <v>9.635841418165041</v>
      </c>
      <c r="D583" s="14">
        <f>D554/D512*100</f>
        <v>17.53378817798063</v>
      </c>
      <c r="E583" s="14">
        <f>E554/E512*100</f>
        <v>0</v>
      </c>
      <c r="F583" s="14">
        <f>F554/F512*100</f>
        <v>0</v>
      </c>
    </row>
    <row r="584" spans="1:6" ht="15">
      <c r="A584" s="92" t="s">
        <v>690</v>
      </c>
      <c r="B584" s="34" t="s">
        <v>40</v>
      </c>
      <c r="C584" s="14">
        <f>C555/C512*100</f>
        <v>80.9102664907823</v>
      </c>
      <c r="D584" s="14">
        <f>D555/D512*100</f>
        <v>92.9248796868903</v>
      </c>
      <c r="E584" s="14">
        <f>E555/E512*100</f>
        <v>78.43083714474254</v>
      </c>
      <c r="F584" s="14">
        <f>F555/F512*100</f>
        <v>45.15588664222932</v>
      </c>
    </row>
    <row r="585" spans="1:6" ht="15">
      <c r="A585" s="114" t="s">
        <v>260</v>
      </c>
      <c r="B585" s="34" t="s">
        <v>40</v>
      </c>
      <c r="C585" s="14">
        <f>C556/C512*100</f>
        <v>43.63957137937084</v>
      </c>
      <c r="D585" s="14">
        <f>D556/D512*100</f>
        <v>59.08822173085336</v>
      </c>
      <c r="E585" s="14">
        <f>E556/E512*100</f>
        <v>39.10392063166997</v>
      </c>
      <c r="F585" s="14">
        <f>F556/F512*100</f>
        <v>0</v>
      </c>
    </row>
    <row r="586" spans="1:6" ht="15">
      <c r="A586" s="237" t="s">
        <v>586</v>
      </c>
      <c r="B586" s="34" t="s">
        <v>40</v>
      </c>
      <c r="C586" s="14">
        <f>C557/C512*100</f>
        <v>37.27069511141147</v>
      </c>
      <c r="D586" s="14">
        <f>D557/D512*100</f>
        <v>33.83665795603694</v>
      </c>
      <c r="E586" s="14">
        <f>E557/E512*100</f>
        <v>39.32691651307256</v>
      </c>
      <c r="F586" s="14">
        <f>F557/F512*100</f>
        <v>45.15588664222932</v>
      </c>
    </row>
    <row r="587" spans="1:6" ht="15">
      <c r="A587" s="91" t="s">
        <v>231</v>
      </c>
      <c r="B587" s="34" t="s">
        <v>40</v>
      </c>
      <c r="C587" s="14">
        <f>C558/C512*100</f>
        <v>12.788438419900059</v>
      </c>
      <c r="D587" s="14">
        <f>D558/D512*100</f>
        <v>4.970971136678057</v>
      </c>
      <c r="E587" s="14">
        <f>E558/E512*100</f>
        <v>13.202266366304869</v>
      </c>
      <c r="F587" s="14">
        <f>F558/F512*100</f>
        <v>38.13014859485239</v>
      </c>
    </row>
    <row r="588" spans="1:6" ht="18" customHeight="1">
      <c r="A588" s="97" t="s">
        <v>233</v>
      </c>
      <c r="B588" s="34" t="s">
        <v>178</v>
      </c>
      <c r="C588" s="14">
        <f>SUM(D588:F588)</f>
        <v>3649.8</v>
      </c>
      <c r="D588" s="15">
        <v>3077.2</v>
      </c>
      <c r="E588" s="15">
        <v>349.3</v>
      </c>
      <c r="F588" s="15">
        <v>223.3</v>
      </c>
    </row>
    <row r="589" spans="1:6" ht="28.5">
      <c r="A589" s="97" t="s">
        <v>234</v>
      </c>
      <c r="B589" s="34" t="s">
        <v>41</v>
      </c>
      <c r="C589" s="74">
        <f>SUM(D589:F589)</f>
        <v>14</v>
      </c>
      <c r="D589" s="64">
        <v>10</v>
      </c>
      <c r="E589" s="64">
        <v>4</v>
      </c>
      <c r="F589" s="64">
        <v>0</v>
      </c>
    </row>
    <row r="590" spans="1:6" ht="28.5">
      <c r="A590" s="97" t="s">
        <v>752</v>
      </c>
      <c r="B590" s="34" t="s">
        <v>41</v>
      </c>
      <c r="C590" s="74">
        <f>SUM(D590:F590)</f>
        <v>10</v>
      </c>
      <c r="D590" s="90">
        <v>5</v>
      </c>
      <c r="E590" s="90">
        <v>1</v>
      </c>
      <c r="F590" s="90">
        <v>4</v>
      </c>
    </row>
    <row r="591" spans="1:6" ht="15">
      <c r="A591" s="91" t="s">
        <v>235</v>
      </c>
      <c r="B591" s="34" t="s">
        <v>41</v>
      </c>
      <c r="C591" s="74">
        <f>SUM(D591:F591)</f>
        <v>3</v>
      </c>
      <c r="D591" s="90"/>
      <c r="E591" s="90">
        <v>1</v>
      </c>
      <c r="F591" s="90">
        <v>2</v>
      </c>
    </row>
    <row r="592" spans="1:6" ht="15">
      <c r="A592" s="91" t="s">
        <v>236</v>
      </c>
      <c r="B592" s="34" t="s">
        <v>41</v>
      </c>
      <c r="C592" s="74">
        <f>SUM(D592:F592)</f>
        <v>3</v>
      </c>
      <c r="D592" s="90">
        <v>2</v>
      </c>
      <c r="E592" s="90"/>
      <c r="F592" s="90">
        <v>1</v>
      </c>
    </row>
    <row r="593" spans="1:6" ht="15">
      <c r="A593" s="335" t="s">
        <v>238</v>
      </c>
      <c r="B593" s="335"/>
      <c r="C593" s="335"/>
      <c r="D593" s="335"/>
      <c r="E593" s="335"/>
      <c r="F593" s="335"/>
    </row>
    <row r="594" spans="1:6" ht="15">
      <c r="A594" s="95" t="s">
        <v>239</v>
      </c>
      <c r="B594" s="104"/>
      <c r="C594" s="31"/>
      <c r="D594" s="38"/>
      <c r="E594" s="31"/>
      <c r="F594" s="31"/>
    </row>
    <row r="595" spans="1:6" ht="15">
      <c r="A595" s="91" t="s">
        <v>691</v>
      </c>
      <c r="B595" s="108" t="s">
        <v>152</v>
      </c>
      <c r="C595" s="76">
        <f aca="true" t="shared" si="30" ref="C595:C628">SUM(D595:F595)</f>
        <v>1.4200000000000002</v>
      </c>
      <c r="D595" s="68">
        <v>1.08</v>
      </c>
      <c r="E595" s="38">
        <v>0.34</v>
      </c>
      <c r="F595" s="38">
        <v>0</v>
      </c>
    </row>
    <row r="596" spans="1:6" ht="15.75" customHeight="1">
      <c r="A596" s="237" t="s">
        <v>240</v>
      </c>
      <c r="B596" s="109" t="s">
        <v>152</v>
      </c>
      <c r="C596" s="76">
        <f t="shared" si="30"/>
        <v>0</v>
      </c>
      <c r="D596" s="34">
        <v>0</v>
      </c>
      <c r="E596" s="68"/>
      <c r="F596" s="38"/>
    </row>
    <row r="597" spans="1:6" ht="15">
      <c r="A597" s="33" t="s">
        <v>583</v>
      </c>
      <c r="B597" s="109" t="s">
        <v>41</v>
      </c>
      <c r="C597" s="74">
        <f t="shared" si="30"/>
        <v>0</v>
      </c>
      <c r="D597" s="169">
        <v>0</v>
      </c>
      <c r="E597" s="292"/>
      <c r="F597" s="142"/>
    </row>
    <row r="598" spans="1:6" ht="30">
      <c r="A598" s="91" t="s">
        <v>692</v>
      </c>
      <c r="B598" s="108" t="s">
        <v>549</v>
      </c>
      <c r="C598" s="76">
        <f t="shared" si="30"/>
        <v>9.501</v>
      </c>
      <c r="D598" s="76">
        <f>D599+D600+D601</f>
        <v>8.494</v>
      </c>
      <c r="E598" s="76">
        <f>E599+E600+E601</f>
        <v>1.007</v>
      </c>
      <c r="F598" s="76">
        <f>F599+F600+F601</f>
        <v>0</v>
      </c>
    </row>
    <row r="599" spans="1:6" ht="15">
      <c r="A599" s="91" t="s">
        <v>242</v>
      </c>
      <c r="B599" s="108" t="s">
        <v>549</v>
      </c>
      <c r="C599" s="76">
        <f t="shared" si="30"/>
        <v>4.28</v>
      </c>
      <c r="D599" s="77">
        <v>4.28</v>
      </c>
      <c r="E599" s="267">
        <v>0</v>
      </c>
      <c r="F599" s="123">
        <v>0</v>
      </c>
    </row>
    <row r="600" spans="1:6" ht="15">
      <c r="A600" s="233" t="s">
        <v>651</v>
      </c>
      <c r="B600" s="108" t="s">
        <v>549</v>
      </c>
      <c r="C600" s="76">
        <f t="shared" si="30"/>
        <v>4.779</v>
      </c>
      <c r="D600" s="267">
        <v>3.772</v>
      </c>
      <c r="E600" s="267">
        <v>1.007</v>
      </c>
      <c r="F600" s="123">
        <v>0</v>
      </c>
    </row>
    <row r="601" spans="1:6" ht="15">
      <c r="A601" s="92" t="s">
        <v>534</v>
      </c>
      <c r="B601" s="108" t="s">
        <v>549</v>
      </c>
      <c r="C601" s="76">
        <f t="shared" si="30"/>
        <v>0.442</v>
      </c>
      <c r="D601" s="267">
        <v>0.442</v>
      </c>
      <c r="E601" s="267">
        <v>0</v>
      </c>
      <c r="F601" s="123">
        <v>0</v>
      </c>
    </row>
    <row r="602" spans="1:6" ht="15">
      <c r="A602" s="91" t="s">
        <v>243</v>
      </c>
      <c r="B602" s="108" t="s">
        <v>41</v>
      </c>
      <c r="C602" s="74">
        <f t="shared" si="30"/>
        <v>2</v>
      </c>
      <c r="D602" s="280">
        <v>1</v>
      </c>
      <c r="E602" s="192">
        <v>1</v>
      </c>
      <c r="F602" s="107">
        <v>0</v>
      </c>
    </row>
    <row r="603" spans="1:6" ht="15">
      <c r="A603" s="299" t="s">
        <v>338</v>
      </c>
      <c r="B603" s="109" t="s">
        <v>544</v>
      </c>
      <c r="C603" s="14">
        <f t="shared" si="30"/>
        <v>0.13</v>
      </c>
      <c r="D603" s="268">
        <v>0.12</v>
      </c>
      <c r="E603" s="291">
        <v>0.01</v>
      </c>
      <c r="F603" s="107">
        <v>0</v>
      </c>
    </row>
    <row r="604" spans="1:6" ht="15">
      <c r="A604" s="299" t="s">
        <v>753</v>
      </c>
      <c r="B604" s="109" t="s">
        <v>544</v>
      </c>
      <c r="C604" s="40">
        <f t="shared" si="30"/>
        <v>26.03</v>
      </c>
      <c r="D604" s="327">
        <v>23.271</v>
      </c>
      <c r="E604" s="270">
        <v>2.759</v>
      </c>
      <c r="F604" s="107">
        <v>0</v>
      </c>
    </row>
    <row r="605" spans="1:6" ht="15">
      <c r="A605" s="95" t="s">
        <v>245</v>
      </c>
      <c r="B605" s="104"/>
      <c r="C605" s="31"/>
      <c r="D605" s="55"/>
      <c r="E605" s="142"/>
      <c r="F605" s="142"/>
    </row>
    <row r="606" spans="1:6" ht="15">
      <c r="A606" s="91" t="s">
        <v>691</v>
      </c>
      <c r="B606" s="108" t="s">
        <v>152</v>
      </c>
      <c r="C606" s="14">
        <f t="shared" si="30"/>
        <v>0</v>
      </c>
      <c r="D606" s="55"/>
      <c r="E606" s="142"/>
      <c r="F606" s="142"/>
    </row>
    <row r="607" spans="1:6" ht="15">
      <c r="A607" s="91" t="s">
        <v>693</v>
      </c>
      <c r="B607" s="108" t="s">
        <v>152</v>
      </c>
      <c r="C607" s="14">
        <f t="shared" si="30"/>
        <v>0</v>
      </c>
      <c r="D607" s="55"/>
      <c r="E607" s="142"/>
      <c r="F607" s="142"/>
    </row>
    <row r="608" spans="1:6" ht="15">
      <c r="A608" s="237" t="s">
        <v>694</v>
      </c>
      <c r="B608" s="108" t="s">
        <v>152</v>
      </c>
      <c r="C608" s="14">
        <f t="shared" si="30"/>
        <v>0</v>
      </c>
      <c r="D608" s="55"/>
      <c r="E608" s="142"/>
      <c r="F608" s="142"/>
    </row>
    <row r="609" spans="1:6" ht="15">
      <c r="A609" s="91" t="s">
        <v>695</v>
      </c>
      <c r="B609" s="108" t="s">
        <v>152</v>
      </c>
      <c r="C609" s="14">
        <f t="shared" si="30"/>
        <v>0</v>
      </c>
      <c r="D609" s="264"/>
      <c r="E609" s="41"/>
      <c r="F609" s="41"/>
    </row>
    <row r="610" spans="1:6" ht="15">
      <c r="A610" s="237" t="s">
        <v>696</v>
      </c>
      <c r="B610" s="108" t="s">
        <v>152</v>
      </c>
      <c r="C610" s="14">
        <f t="shared" si="30"/>
        <v>0</v>
      </c>
      <c r="D610" s="264"/>
      <c r="E610" s="41"/>
      <c r="F610" s="41"/>
    </row>
    <row r="611" spans="1:6" ht="15">
      <c r="A611" s="91" t="s">
        <v>246</v>
      </c>
      <c r="B611" s="108" t="s">
        <v>152</v>
      </c>
      <c r="C611" s="14">
        <f t="shared" si="30"/>
        <v>0</v>
      </c>
      <c r="D611" s="264"/>
      <c r="E611" s="41"/>
      <c r="F611" s="41"/>
    </row>
    <row r="612" spans="1:6" ht="15">
      <c r="A612" s="91" t="s">
        <v>247</v>
      </c>
      <c r="B612" s="34" t="s">
        <v>41</v>
      </c>
      <c r="C612" s="14">
        <f t="shared" si="30"/>
        <v>0</v>
      </c>
      <c r="D612" s="264"/>
      <c r="E612" s="41"/>
      <c r="F612" s="41"/>
    </row>
    <row r="613" spans="1:6" ht="35.25" customHeight="1">
      <c r="A613" s="92" t="s">
        <v>248</v>
      </c>
      <c r="B613" s="109" t="s">
        <v>587</v>
      </c>
      <c r="C613" s="14">
        <f t="shared" si="30"/>
        <v>0</v>
      </c>
      <c r="D613" s="264"/>
      <c r="E613" s="41"/>
      <c r="F613" s="41"/>
    </row>
    <row r="614" spans="1:6" ht="15">
      <c r="A614" s="91" t="s">
        <v>535</v>
      </c>
      <c r="B614" s="108" t="s">
        <v>206</v>
      </c>
      <c r="C614" s="14">
        <f t="shared" si="30"/>
        <v>0</v>
      </c>
      <c r="D614" s="14">
        <f>D615+D616+D617+D618</f>
        <v>0</v>
      </c>
      <c r="E614" s="14">
        <f>E615+E616+E617+E618</f>
        <v>0</v>
      </c>
      <c r="F614" s="14">
        <f>F615+F616+F617+F618</f>
        <v>0</v>
      </c>
    </row>
    <row r="615" spans="1:6" ht="15">
      <c r="A615" s="237" t="s">
        <v>249</v>
      </c>
      <c r="B615" s="108" t="s">
        <v>250</v>
      </c>
      <c r="C615" s="14">
        <f t="shared" si="30"/>
        <v>0</v>
      </c>
      <c r="D615" s="216"/>
      <c r="E615" s="216"/>
      <c r="F615" s="216"/>
    </row>
    <row r="616" spans="1:6" ht="15">
      <c r="A616" s="295" t="s">
        <v>651</v>
      </c>
      <c r="B616" s="108" t="s">
        <v>250</v>
      </c>
      <c r="C616" s="14">
        <f t="shared" si="30"/>
        <v>0</v>
      </c>
      <c r="D616" s="216"/>
      <c r="E616" s="216"/>
      <c r="F616" s="216"/>
    </row>
    <row r="617" spans="1:6" ht="15">
      <c r="A617" s="237" t="s">
        <v>251</v>
      </c>
      <c r="B617" s="108" t="s">
        <v>250</v>
      </c>
      <c r="C617" s="14">
        <f t="shared" si="30"/>
        <v>0</v>
      </c>
      <c r="D617" s="216"/>
      <c r="E617" s="216"/>
      <c r="F617" s="216"/>
    </row>
    <row r="618" spans="1:6" ht="15">
      <c r="A618" s="237" t="s">
        <v>252</v>
      </c>
      <c r="B618" s="108" t="s">
        <v>250</v>
      </c>
      <c r="C618" s="14">
        <f t="shared" si="30"/>
        <v>0</v>
      </c>
      <c r="D618" s="216"/>
      <c r="E618" s="216"/>
      <c r="F618" s="216"/>
    </row>
    <row r="619" spans="1:6" ht="15">
      <c r="A619" s="92" t="s">
        <v>253</v>
      </c>
      <c r="B619" s="34" t="s">
        <v>206</v>
      </c>
      <c r="C619" s="14">
        <f t="shared" si="30"/>
        <v>0</v>
      </c>
      <c r="D619" s="216"/>
      <c r="E619" s="216"/>
      <c r="F619" s="216"/>
    </row>
    <row r="620" spans="1:6" ht="30">
      <c r="A620" s="92" t="s">
        <v>697</v>
      </c>
      <c r="B620" s="34" t="s">
        <v>206</v>
      </c>
      <c r="C620" s="14">
        <f t="shared" si="30"/>
        <v>0</v>
      </c>
      <c r="D620" s="285"/>
      <c r="E620" s="285"/>
      <c r="F620" s="285"/>
    </row>
    <row r="621" spans="1:6" ht="15">
      <c r="A621" s="114" t="s">
        <v>698</v>
      </c>
      <c r="B621" s="34" t="s">
        <v>206</v>
      </c>
      <c r="C621" s="14">
        <f t="shared" si="30"/>
        <v>0</v>
      </c>
      <c r="D621" s="216"/>
      <c r="E621" s="216"/>
      <c r="F621" s="216"/>
    </row>
    <row r="622" spans="1:6" ht="15">
      <c r="A622" s="114" t="s">
        <v>254</v>
      </c>
      <c r="B622" s="34" t="s">
        <v>206</v>
      </c>
      <c r="C622" s="14">
        <f t="shared" si="30"/>
        <v>0</v>
      </c>
      <c r="D622" s="216"/>
      <c r="E622" s="216"/>
      <c r="F622" s="216"/>
    </row>
    <row r="623" spans="1:6" ht="15" customHeight="1">
      <c r="A623" s="328" t="s">
        <v>255</v>
      </c>
      <c r="B623" s="104"/>
      <c r="C623" s="14">
        <f t="shared" si="30"/>
        <v>0</v>
      </c>
      <c r="D623" s="34"/>
      <c r="E623" s="75"/>
      <c r="F623" s="75"/>
    </row>
    <row r="624" spans="1:6" ht="15">
      <c r="A624" s="91" t="s">
        <v>699</v>
      </c>
      <c r="B624" s="108" t="s">
        <v>152</v>
      </c>
      <c r="C624" s="76">
        <f t="shared" si="30"/>
        <v>34.03</v>
      </c>
      <c r="D624" s="274">
        <v>25.15</v>
      </c>
      <c r="E624" s="274">
        <v>8.88</v>
      </c>
      <c r="F624" s="274"/>
    </row>
    <row r="625" spans="1:6" ht="15">
      <c r="A625" s="237" t="s">
        <v>700</v>
      </c>
      <c r="B625" s="108" t="s">
        <v>152</v>
      </c>
      <c r="C625" s="76">
        <f t="shared" si="30"/>
        <v>0</v>
      </c>
      <c r="D625" s="274"/>
      <c r="E625" s="274"/>
      <c r="F625" s="274"/>
    </row>
    <row r="626" spans="1:6" ht="15">
      <c r="A626" s="91" t="s">
        <v>256</v>
      </c>
      <c r="B626" s="108" t="s">
        <v>152</v>
      </c>
      <c r="C626" s="76">
        <f t="shared" si="30"/>
        <v>34.03</v>
      </c>
      <c r="D626" s="274">
        <v>25.15</v>
      </c>
      <c r="E626" s="274">
        <v>8.88</v>
      </c>
      <c r="F626" s="274"/>
    </row>
    <row r="627" spans="1:6" ht="15">
      <c r="A627" s="92" t="s">
        <v>257</v>
      </c>
      <c r="B627" s="104"/>
      <c r="C627" s="76">
        <f t="shared" si="30"/>
        <v>0</v>
      </c>
      <c r="D627" s="77"/>
      <c r="E627" s="75"/>
      <c r="F627" s="75"/>
    </row>
    <row r="628" spans="1:6" ht="31.5" customHeight="1">
      <c r="A628" s="92" t="s">
        <v>258</v>
      </c>
      <c r="B628" s="34" t="s">
        <v>152</v>
      </c>
      <c r="C628" s="76">
        <f t="shared" si="30"/>
        <v>24.380000000000003</v>
      </c>
      <c r="D628" s="77">
        <v>15.5</v>
      </c>
      <c r="E628" s="75">
        <v>8.88</v>
      </c>
      <c r="F628" s="75"/>
    </row>
    <row r="629" spans="1:6" ht="15">
      <c r="A629" s="114" t="s">
        <v>259</v>
      </c>
      <c r="B629" s="34" t="s">
        <v>152</v>
      </c>
      <c r="C629" s="76">
        <f aca="true" t="shared" si="31" ref="C629:C643">SUM(D629:F629)</f>
        <v>9.65</v>
      </c>
      <c r="D629" s="77">
        <v>9.65</v>
      </c>
      <c r="E629" s="75"/>
      <c r="F629" s="75"/>
    </row>
    <row r="630" spans="1:6" ht="15">
      <c r="A630" s="92" t="s">
        <v>701</v>
      </c>
      <c r="B630" s="34" t="s">
        <v>152</v>
      </c>
      <c r="C630" s="14">
        <f t="shared" si="31"/>
        <v>0</v>
      </c>
      <c r="D630" s="274"/>
      <c r="E630" s="274"/>
      <c r="F630" s="274"/>
    </row>
    <row r="631" spans="1:6" ht="15">
      <c r="A631" s="92" t="s">
        <v>261</v>
      </c>
      <c r="B631" s="34" t="s">
        <v>13</v>
      </c>
      <c r="C631" s="14">
        <f t="shared" si="31"/>
        <v>7.25</v>
      </c>
      <c r="D631" s="40">
        <f>D632+D633+D634</f>
        <v>3.7</v>
      </c>
      <c r="E631" s="40">
        <f>E632+E633+E634</f>
        <v>2.32</v>
      </c>
      <c r="F631" s="40">
        <f>F632+F633+F634</f>
        <v>1.23</v>
      </c>
    </row>
    <row r="632" spans="1:6" ht="15">
      <c r="A632" s="92" t="s">
        <v>262</v>
      </c>
      <c r="B632" s="34" t="s">
        <v>13</v>
      </c>
      <c r="C632" s="14">
        <f t="shared" si="31"/>
        <v>0</v>
      </c>
      <c r="D632" s="34"/>
      <c r="E632" s="34"/>
      <c r="F632" s="34"/>
    </row>
    <row r="633" spans="1:6" ht="15">
      <c r="A633" s="92" t="s">
        <v>263</v>
      </c>
      <c r="B633" s="34" t="s">
        <v>13</v>
      </c>
      <c r="C633" s="14">
        <f t="shared" si="31"/>
        <v>0</v>
      </c>
      <c r="D633" s="34"/>
      <c r="E633" s="34"/>
      <c r="F633" s="34"/>
    </row>
    <row r="634" spans="1:6" ht="15">
      <c r="A634" s="92" t="s">
        <v>264</v>
      </c>
      <c r="B634" s="34" t="s">
        <v>13</v>
      </c>
      <c r="C634" s="76">
        <f t="shared" si="31"/>
        <v>7.25</v>
      </c>
      <c r="D634" s="269">
        <f>D635</f>
        <v>3.7</v>
      </c>
      <c r="E634" s="269">
        <f>E635</f>
        <v>2.32</v>
      </c>
      <c r="F634" s="269">
        <f>F635</f>
        <v>1.23</v>
      </c>
    </row>
    <row r="635" spans="1:6" ht="15">
      <c r="A635" s="114" t="s">
        <v>265</v>
      </c>
      <c r="B635" s="34" t="s">
        <v>13</v>
      </c>
      <c r="C635" s="76">
        <f t="shared" si="31"/>
        <v>7.25</v>
      </c>
      <c r="D635" s="270">
        <v>3.7</v>
      </c>
      <c r="E635" s="270">
        <v>2.32</v>
      </c>
      <c r="F635" s="270">
        <v>1.23</v>
      </c>
    </row>
    <row r="636" spans="1:6" ht="15">
      <c r="A636" s="92" t="s">
        <v>266</v>
      </c>
      <c r="B636" s="34" t="s">
        <v>13</v>
      </c>
      <c r="C636" s="14">
        <f t="shared" si="31"/>
        <v>0</v>
      </c>
      <c r="D636" s="34"/>
      <c r="E636" s="34"/>
      <c r="F636" s="34"/>
    </row>
    <row r="637" spans="1:6" ht="15">
      <c r="A637" s="92" t="s">
        <v>267</v>
      </c>
      <c r="B637" s="34" t="s">
        <v>13</v>
      </c>
      <c r="C637" s="14">
        <f t="shared" si="31"/>
        <v>0</v>
      </c>
      <c r="D637" s="34"/>
      <c r="E637" s="34"/>
      <c r="F637" s="34"/>
    </row>
    <row r="638" spans="1:6" ht="15">
      <c r="A638" s="92" t="s">
        <v>566</v>
      </c>
      <c r="B638" s="108" t="s">
        <v>549</v>
      </c>
      <c r="C638" s="76">
        <f t="shared" si="31"/>
        <v>983.369</v>
      </c>
      <c r="D638" s="76">
        <f>D639+D640</f>
        <v>0</v>
      </c>
      <c r="E638" s="76">
        <f>E639+E640</f>
        <v>666.969</v>
      </c>
      <c r="F638" s="76">
        <f>F639+F640</f>
        <v>316.4</v>
      </c>
    </row>
    <row r="639" spans="1:6" ht="15">
      <c r="A639" s="92" t="s">
        <v>268</v>
      </c>
      <c r="B639" s="108" t="s">
        <v>549</v>
      </c>
      <c r="C639" s="76">
        <f t="shared" si="31"/>
        <v>0</v>
      </c>
      <c r="D639" s="77"/>
      <c r="E639" s="77"/>
      <c r="F639" s="77"/>
    </row>
    <row r="640" spans="1:6" ht="15">
      <c r="A640" s="92" t="s">
        <v>269</v>
      </c>
      <c r="B640" s="108" t="s">
        <v>549</v>
      </c>
      <c r="C640" s="76">
        <f t="shared" si="31"/>
        <v>983.369</v>
      </c>
      <c r="D640" s="76">
        <f>D641+D642+D643</f>
        <v>0</v>
      </c>
      <c r="E640" s="76">
        <f>E641+E642+E643</f>
        <v>666.969</v>
      </c>
      <c r="F640" s="76">
        <f>F641+F642+F643</f>
        <v>316.4</v>
      </c>
    </row>
    <row r="641" spans="1:6" ht="15">
      <c r="A641" s="114" t="s">
        <v>270</v>
      </c>
      <c r="B641" s="108" t="s">
        <v>549</v>
      </c>
      <c r="C641" s="76">
        <f t="shared" si="31"/>
        <v>497.97</v>
      </c>
      <c r="D641" s="286"/>
      <c r="E641" s="286">
        <v>497.97</v>
      </c>
      <c r="F641" s="77"/>
    </row>
    <row r="642" spans="1:6" ht="15">
      <c r="A642" s="114" t="s">
        <v>271</v>
      </c>
      <c r="B642" s="108" t="s">
        <v>549</v>
      </c>
      <c r="C642" s="76">
        <f t="shared" si="31"/>
        <v>412.09999999999997</v>
      </c>
      <c r="D642" s="286"/>
      <c r="E642" s="286">
        <v>95.7</v>
      </c>
      <c r="F642" s="77">
        <v>316.4</v>
      </c>
    </row>
    <row r="643" spans="1:6" ht="15">
      <c r="A643" s="114" t="s">
        <v>272</v>
      </c>
      <c r="B643" s="108" t="s">
        <v>549</v>
      </c>
      <c r="C643" s="76">
        <f t="shared" si="31"/>
        <v>73.299</v>
      </c>
      <c r="D643" s="286"/>
      <c r="E643" s="286">
        <v>73.299</v>
      </c>
      <c r="F643" s="77"/>
    </row>
    <row r="644" spans="1:6" ht="15">
      <c r="A644" s="329" t="s">
        <v>148</v>
      </c>
      <c r="B644" s="104"/>
      <c r="C644" s="79"/>
      <c r="D644" s="34"/>
      <c r="E644" s="34"/>
      <c r="F644" s="34"/>
    </row>
    <row r="645" spans="1:6" ht="15">
      <c r="A645" s="91" t="s">
        <v>702</v>
      </c>
      <c r="B645" s="108" t="s">
        <v>41</v>
      </c>
      <c r="C645" s="74">
        <f aca="true" t="shared" si="32" ref="C645:C678">SUM(D645:F645)</f>
        <v>3</v>
      </c>
      <c r="D645" s="199">
        <f>D646+D647+D648+D649</f>
        <v>2</v>
      </c>
      <c r="E645" s="199">
        <f>E646+E647+E648+E649</f>
        <v>1</v>
      </c>
      <c r="F645" s="199">
        <f>F646+F647+F648+F649</f>
        <v>0</v>
      </c>
    </row>
    <row r="646" spans="1:6" ht="15">
      <c r="A646" s="91" t="s">
        <v>273</v>
      </c>
      <c r="B646" s="108" t="s">
        <v>41</v>
      </c>
      <c r="C646" s="74">
        <f t="shared" si="32"/>
        <v>0</v>
      </c>
      <c r="D646" s="174"/>
      <c r="E646" s="174"/>
      <c r="F646" s="192"/>
    </row>
    <row r="647" spans="1:6" ht="15">
      <c r="A647" s="92" t="s">
        <v>274</v>
      </c>
      <c r="B647" s="34" t="s">
        <v>41</v>
      </c>
      <c r="C647" s="74">
        <f t="shared" si="32"/>
        <v>3</v>
      </c>
      <c r="D647" s="174">
        <v>2</v>
      </c>
      <c r="E647" s="174">
        <v>1</v>
      </c>
      <c r="F647" s="192"/>
    </row>
    <row r="648" spans="1:6" ht="15">
      <c r="A648" s="92" t="s">
        <v>275</v>
      </c>
      <c r="B648" s="34" t="s">
        <v>41</v>
      </c>
      <c r="C648" s="74">
        <f t="shared" si="32"/>
        <v>0</v>
      </c>
      <c r="D648" s="174"/>
      <c r="E648" s="174"/>
      <c r="F648" s="192"/>
    </row>
    <row r="649" spans="1:6" ht="15">
      <c r="A649" s="92" t="s">
        <v>276</v>
      </c>
      <c r="B649" s="34" t="s">
        <v>41</v>
      </c>
      <c r="C649" s="74">
        <f t="shared" si="32"/>
        <v>0</v>
      </c>
      <c r="D649" s="174"/>
      <c r="E649" s="174"/>
      <c r="F649" s="192"/>
    </row>
    <row r="650" spans="1:6" ht="15">
      <c r="A650" s="91" t="s">
        <v>277</v>
      </c>
      <c r="B650" s="108" t="s">
        <v>41</v>
      </c>
      <c r="C650" s="74">
        <f t="shared" si="32"/>
        <v>3</v>
      </c>
      <c r="D650" s="174">
        <v>2</v>
      </c>
      <c r="E650" s="174">
        <v>1</v>
      </c>
      <c r="F650" s="192"/>
    </row>
    <row r="651" spans="1:6" ht="15">
      <c r="A651" s="91" t="s">
        <v>149</v>
      </c>
      <c r="B651" s="108" t="s">
        <v>41</v>
      </c>
      <c r="C651" s="74">
        <f t="shared" si="32"/>
        <v>6</v>
      </c>
      <c r="D651" s="174">
        <v>4</v>
      </c>
      <c r="E651" s="174">
        <v>2</v>
      </c>
      <c r="F651" s="192"/>
    </row>
    <row r="652" spans="1:6" ht="15">
      <c r="A652" s="91" t="s">
        <v>150</v>
      </c>
      <c r="B652" s="108" t="s">
        <v>151</v>
      </c>
      <c r="C652" s="76">
        <f t="shared" si="32"/>
        <v>1.76</v>
      </c>
      <c r="D652" s="34">
        <v>1.24</v>
      </c>
      <c r="E652" s="75">
        <v>0.52</v>
      </c>
      <c r="F652" s="41"/>
    </row>
    <row r="653" spans="1:6" ht="30">
      <c r="A653" s="92" t="s">
        <v>703</v>
      </c>
      <c r="B653" s="34" t="s">
        <v>152</v>
      </c>
      <c r="C653" s="76">
        <f t="shared" si="32"/>
        <v>0.94</v>
      </c>
      <c r="D653" s="273">
        <v>0.87</v>
      </c>
      <c r="E653" s="111">
        <v>0.07</v>
      </c>
      <c r="F653" s="41"/>
    </row>
    <row r="654" spans="1:6" ht="15">
      <c r="A654" s="237" t="s">
        <v>700</v>
      </c>
      <c r="B654" s="108" t="s">
        <v>152</v>
      </c>
      <c r="C654" s="76">
        <f t="shared" si="32"/>
        <v>0.24100000000000002</v>
      </c>
      <c r="D654" s="273">
        <v>0.231</v>
      </c>
      <c r="E654" s="111">
        <v>0.01</v>
      </c>
      <c r="F654" s="41"/>
    </row>
    <row r="655" spans="1:6" ht="15">
      <c r="A655" s="92" t="s">
        <v>278</v>
      </c>
      <c r="B655" s="34" t="s">
        <v>152</v>
      </c>
      <c r="C655" s="14">
        <f t="shared" si="32"/>
        <v>0.5800000000000001</v>
      </c>
      <c r="D655" s="274">
        <v>0.51</v>
      </c>
      <c r="E655" s="77">
        <v>0.07</v>
      </c>
      <c r="F655" s="41"/>
    </row>
    <row r="656" spans="1:6" ht="15">
      <c r="A656" s="92" t="s">
        <v>785</v>
      </c>
      <c r="B656" s="34" t="s">
        <v>279</v>
      </c>
      <c r="C656" s="40">
        <f t="shared" si="32"/>
        <v>3771.197</v>
      </c>
      <c r="D656" s="40">
        <f>D657+D658+D659+D660</f>
        <v>3092.817</v>
      </c>
      <c r="E656" s="40">
        <f>E657+E658+E659+E660</f>
        <v>678.38</v>
      </c>
      <c r="F656" s="40">
        <f>F657+F658+F659+F660</f>
        <v>0</v>
      </c>
    </row>
    <row r="657" spans="1:6" ht="15">
      <c r="A657" s="233" t="s">
        <v>651</v>
      </c>
      <c r="B657" s="34" t="s">
        <v>279</v>
      </c>
      <c r="C657" s="76">
        <f t="shared" si="32"/>
        <v>3556.887</v>
      </c>
      <c r="D657" s="271">
        <v>2878.507</v>
      </c>
      <c r="E657" s="272">
        <v>678.38</v>
      </c>
      <c r="F657" s="142"/>
    </row>
    <row r="658" spans="1:6" ht="15">
      <c r="A658" s="233" t="s">
        <v>536</v>
      </c>
      <c r="B658" s="34" t="s">
        <v>279</v>
      </c>
      <c r="C658" s="76">
        <f t="shared" si="32"/>
        <v>0</v>
      </c>
      <c r="D658" s="34">
        <v>0</v>
      </c>
      <c r="E658" s="75"/>
      <c r="F658" s="142"/>
    </row>
    <row r="659" spans="1:6" ht="15">
      <c r="A659" s="233" t="s">
        <v>280</v>
      </c>
      <c r="B659" s="34" t="s">
        <v>279</v>
      </c>
      <c r="C659" s="76">
        <f t="shared" si="32"/>
        <v>80.56</v>
      </c>
      <c r="D659" s="34">
        <v>80.56</v>
      </c>
      <c r="E659" s="75">
        <v>0</v>
      </c>
      <c r="F659" s="142"/>
    </row>
    <row r="660" spans="1:6" ht="15">
      <c r="A660" s="233" t="s">
        <v>281</v>
      </c>
      <c r="B660" s="34" t="s">
        <v>279</v>
      </c>
      <c r="C660" s="76">
        <f t="shared" si="32"/>
        <v>133.75</v>
      </c>
      <c r="D660" s="272">
        <v>133.75</v>
      </c>
      <c r="E660" s="75">
        <v>0</v>
      </c>
      <c r="F660" s="142"/>
    </row>
    <row r="661" spans="1:6" ht="15">
      <c r="A661" s="330" t="s">
        <v>483</v>
      </c>
      <c r="B661" s="52"/>
      <c r="C661" s="31"/>
      <c r="D661" s="53"/>
      <c r="E661" s="53"/>
      <c r="F661" s="53"/>
    </row>
    <row r="662" spans="1:6" s="147" customFormat="1" ht="17.25" customHeight="1">
      <c r="A662" s="233" t="s">
        <v>704</v>
      </c>
      <c r="B662" s="34" t="s">
        <v>41</v>
      </c>
      <c r="C662" s="74">
        <f t="shared" si="32"/>
        <v>0</v>
      </c>
      <c r="D662" s="74">
        <f>SUM(D663:D664)</f>
        <v>0</v>
      </c>
      <c r="E662" s="74">
        <f>SUM(E663:E664)</f>
        <v>0</v>
      </c>
      <c r="F662" s="74">
        <f>SUM(F663:F664)</f>
        <v>0</v>
      </c>
    </row>
    <row r="663" spans="1:6" s="147" customFormat="1" ht="17.25" customHeight="1">
      <c r="A663" s="233" t="s">
        <v>484</v>
      </c>
      <c r="B663" s="34" t="s">
        <v>41</v>
      </c>
      <c r="C663" s="74">
        <f t="shared" si="32"/>
        <v>0</v>
      </c>
      <c r="D663" s="105"/>
      <c r="E663" s="105"/>
      <c r="F663" s="105"/>
    </row>
    <row r="664" spans="1:6" s="147" customFormat="1" ht="17.25" customHeight="1">
      <c r="A664" s="233" t="s">
        <v>485</v>
      </c>
      <c r="B664" s="34" t="s">
        <v>41</v>
      </c>
      <c r="C664" s="74">
        <f t="shared" si="32"/>
        <v>0</v>
      </c>
      <c r="D664" s="105"/>
      <c r="E664" s="105"/>
      <c r="F664" s="105"/>
    </row>
    <row r="665" spans="1:6" s="147" customFormat="1" ht="17.25" customHeight="1">
      <c r="A665" s="233" t="s">
        <v>705</v>
      </c>
      <c r="B665" s="34" t="s">
        <v>530</v>
      </c>
      <c r="C665" s="40">
        <f t="shared" si="32"/>
        <v>0</v>
      </c>
      <c r="D665" s="40">
        <f>SUM(D666:D667)</f>
        <v>0</v>
      </c>
      <c r="E665" s="40">
        <f>SUM(E666:E667)</f>
        <v>0</v>
      </c>
      <c r="F665" s="40">
        <f>SUM(F666:F667)</f>
        <v>0</v>
      </c>
    </row>
    <row r="666" spans="1:6" s="147" customFormat="1" ht="17.25" customHeight="1">
      <c r="A666" s="233" t="s">
        <v>484</v>
      </c>
      <c r="B666" s="34" t="s">
        <v>530</v>
      </c>
      <c r="C666" s="40">
        <f t="shared" si="32"/>
        <v>0</v>
      </c>
      <c r="D666" s="46"/>
      <c r="E666" s="46"/>
      <c r="F666" s="46"/>
    </row>
    <row r="667" spans="1:6" s="147" customFormat="1" ht="17.25" customHeight="1">
      <c r="A667" s="233" t="s">
        <v>485</v>
      </c>
      <c r="B667" s="34" t="s">
        <v>530</v>
      </c>
      <c r="C667" s="40">
        <f t="shared" si="32"/>
        <v>0</v>
      </c>
      <c r="D667" s="46"/>
      <c r="E667" s="46"/>
      <c r="F667" s="46"/>
    </row>
    <row r="668" spans="1:6" s="147" customFormat="1" ht="17.25" customHeight="1">
      <c r="A668" s="234" t="s">
        <v>554</v>
      </c>
      <c r="B668" s="34" t="s">
        <v>152</v>
      </c>
      <c r="C668" s="76">
        <f t="shared" si="32"/>
        <v>27.421</v>
      </c>
      <c r="D668" s="76">
        <f>SUM(D669:D670)</f>
        <v>11.981</v>
      </c>
      <c r="E668" s="76">
        <f>SUM(E669:E670)</f>
        <v>11.09</v>
      </c>
      <c r="F668" s="76">
        <f>SUM(F669:F670)</f>
        <v>4.35</v>
      </c>
    </row>
    <row r="669" spans="1:6" s="147" customFormat="1" ht="17.25" customHeight="1">
      <c r="A669" s="233" t="s">
        <v>484</v>
      </c>
      <c r="B669" s="34" t="s">
        <v>152</v>
      </c>
      <c r="C669" s="76">
        <f t="shared" si="32"/>
        <v>0</v>
      </c>
      <c r="D669" s="170"/>
      <c r="E669" s="170"/>
      <c r="F669" s="170"/>
    </row>
    <row r="670" spans="1:6" s="147" customFormat="1" ht="17.25" customHeight="1">
      <c r="A670" s="233" t="s">
        <v>485</v>
      </c>
      <c r="B670" s="34" t="s">
        <v>152</v>
      </c>
      <c r="C670" s="76">
        <f t="shared" si="32"/>
        <v>27.421</v>
      </c>
      <c r="D670" s="170">
        <v>11.981</v>
      </c>
      <c r="E670" s="170">
        <v>11.09</v>
      </c>
      <c r="F670" s="170">
        <v>4.35</v>
      </c>
    </row>
    <row r="671" spans="1:6" s="147" customFormat="1" ht="17.25" customHeight="1">
      <c r="A671" s="233" t="s">
        <v>707</v>
      </c>
      <c r="B671" s="34" t="s">
        <v>550</v>
      </c>
      <c r="C671" s="76">
        <f t="shared" si="32"/>
        <v>11695.007</v>
      </c>
      <c r="D671" s="76">
        <f>SUM(D672:D673)</f>
        <v>4568.027</v>
      </c>
      <c r="E671" s="76">
        <f>SUM(E672:E673)</f>
        <v>3748.7</v>
      </c>
      <c r="F671" s="76">
        <f>SUM(F672:F673)</f>
        <v>3378.28</v>
      </c>
    </row>
    <row r="672" spans="1:6" s="147" customFormat="1" ht="17.25" customHeight="1">
      <c r="A672" s="233" t="s">
        <v>486</v>
      </c>
      <c r="B672" s="34" t="s">
        <v>550</v>
      </c>
      <c r="C672" s="76">
        <f t="shared" si="32"/>
        <v>11695.007</v>
      </c>
      <c r="D672" s="266">
        <v>4568.027</v>
      </c>
      <c r="E672" s="266">
        <v>3748.7</v>
      </c>
      <c r="F672" s="266">
        <v>3378.28</v>
      </c>
    </row>
    <row r="673" spans="1:6" s="147" customFormat="1" ht="17.25" customHeight="1">
      <c r="A673" s="233" t="s">
        <v>487</v>
      </c>
      <c r="B673" s="34" t="s">
        <v>550</v>
      </c>
      <c r="C673" s="76">
        <f t="shared" si="32"/>
        <v>0</v>
      </c>
      <c r="D673" s="270"/>
      <c r="E673" s="270"/>
      <c r="F673" s="270"/>
    </row>
    <row r="674" spans="1:6" s="147" customFormat="1" ht="17.25" customHeight="1">
      <c r="A674" s="234" t="s">
        <v>706</v>
      </c>
      <c r="B674" s="52"/>
      <c r="C674" s="31"/>
      <c r="D674" s="264"/>
      <c r="E674" s="41"/>
      <c r="F674" s="41"/>
    </row>
    <row r="675" spans="1:6" s="147" customFormat="1" ht="17.25" customHeight="1">
      <c r="A675" s="233" t="s">
        <v>488</v>
      </c>
      <c r="B675" s="34" t="s">
        <v>41</v>
      </c>
      <c r="C675" s="74">
        <f t="shared" si="32"/>
        <v>0</v>
      </c>
      <c r="D675" s="264"/>
      <c r="E675" s="264"/>
      <c r="F675" s="264"/>
    </row>
    <row r="676" spans="1:6" s="147" customFormat="1" ht="17.25" customHeight="1">
      <c r="A676" s="233" t="s">
        <v>489</v>
      </c>
      <c r="B676" s="34" t="s">
        <v>41</v>
      </c>
      <c r="C676" s="74">
        <f t="shared" si="32"/>
        <v>0</v>
      </c>
      <c r="D676" s="151"/>
      <c r="E676" s="151"/>
      <c r="F676" s="151"/>
    </row>
    <row r="677" spans="1:6" s="147" customFormat="1" ht="17.25" customHeight="1">
      <c r="A677" s="233" t="s">
        <v>490</v>
      </c>
      <c r="B677" s="34" t="s">
        <v>41</v>
      </c>
      <c r="C677" s="74">
        <f t="shared" si="32"/>
        <v>0</v>
      </c>
      <c r="D677" s="264"/>
      <c r="E677" s="264"/>
      <c r="F677" s="264"/>
    </row>
    <row r="678" spans="1:6" s="147" customFormat="1" ht="17.25" customHeight="1">
      <c r="A678" s="233" t="s">
        <v>491</v>
      </c>
      <c r="B678" s="34" t="s">
        <v>41</v>
      </c>
      <c r="C678" s="74">
        <f t="shared" si="32"/>
        <v>0</v>
      </c>
      <c r="D678" s="107"/>
      <c r="E678" s="106"/>
      <c r="F678" s="106"/>
    </row>
    <row r="679" spans="1:6" s="147" customFormat="1" ht="15.75" customHeight="1">
      <c r="A679" s="336" t="s">
        <v>282</v>
      </c>
      <c r="B679" s="337"/>
      <c r="C679" s="337"/>
      <c r="D679" s="337"/>
      <c r="E679" s="337"/>
      <c r="F679" s="338"/>
    </row>
    <row r="680" spans="1:6" s="147" customFormat="1" ht="16.5" customHeight="1">
      <c r="A680" s="149" t="s">
        <v>283</v>
      </c>
      <c r="B680" s="51" t="s">
        <v>41</v>
      </c>
      <c r="C680" s="74">
        <f>SUM(D680:F680)</f>
        <v>0</v>
      </c>
      <c r="D680" s="34"/>
      <c r="E680" s="34"/>
      <c r="F680" s="34"/>
    </row>
    <row r="681" spans="1:6" s="147" customFormat="1" ht="16.5" customHeight="1">
      <c r="A681" s="149" t="s">
        <v>284</v>
      </c>
      <c r="B681" s="51" t="s">
        <v>0</v>
      </c>
      <c r="C681" s="14">
        <f>SUM(D681:F681)</f>
        <v>0</v>
      </c>
      <c r="D681" s="34"/>
      <c r="E681" s="34"/>
      <c r="F681" s="34"/>
    </row>
    <row r="682" spans="1:6" s="147" customFormat="1" ht="16.5" customHeight="1">
      <c r="A682" s="149" t="s">
        <v>285</v>
      </c>
      <c r="B682" s="51" t="s">
        <v>1</v>
      </c>
      <c r="C682" s="14">
        <f>SUM(D682:F682)</f>
        <v>0</v>
      </c>
      <c r="D682" s="34"/>
      <c r="E682" s="34"/>
      <c r="F682" s="34"/>
    </row>
    <row r="683" spans="1:6" s="147" customFormat="1" ht="16.5" customHeight="1">
      <c r="A683" s="149" t="s">
        <v>286</v>
      </c>
      <c r="B683" s="51" t="s">
        <v>164</v>
      </c>
      <c r="C683" s="14">
        <f>SUM(D683:F683)</f>
        <v>0</v>
      </c>
      <c r="D683" s="34"/>
      <c r="E683" s="34"/>
      <c r="F683" s="34"/>
    </row>
    <row r="684" spans="1:6" s="147" customFormat="1" ht="23.25" customHeight="1">
      <c r="A684" s="339" t="s">
        <v>287</v>
      </c>
      <c r="B684" s="340"/>
      <c r="C684" s="340"/>
      <c r="D684" s="340"/>
      <c r="E684" s="340"/>
      <c r="F684" s="341"/>
    </row>
    <row r="685" spans="1:6" s="147" customFormat="1" ht="15" customHeight="1">
      <c r="A685" s="149" t="s">
        <v>128</v>
      </c>
      <c r="B685" s="51" t="s">
        <v>41</v>
      </c>
      <c r="C685" s="89">
        <f>SUM(D685:F685)</f>
        <v>1</v>
      </c>
      <c r="D685" s="34"/>
      <c r="E685" s="34"/>
      <c r="F685" s="34">
        <v>1</v>
      </c>
    </row>
    <row r="686" spans="1:6" s="147" customFormat="1" ht="15" customHeight="1">
      <c r="A686" s="149" t="s">
        <v>129</v>
      </c>
      <c r="B686" s="51" t="s">
        <v>206</v>
      </c>
      <c r="C686" s="14">
        <f>SUM(D686:F686)</f>
        <v>125</v>
      </c>
      <c r="D686" s="34"/>
      <c r="E686" s="34"/>
      <c r="F686" s="34">
        <v>125</v>
      </c>
    </row>
    <row r="687" spans="1:6" s="147" customFormat="1" ht="15" customHeight="1">
      <c r="A687" s="149" t="s">
        <v>130</v>
      </c>
      <c r="B687" s="51" t="s">
        <v>41</v>
      </c>
      <c r="C687" s="74">
        <f>SUM(D687:F687)</f>
        <v>0</v>
      </c>
      <c r="D687" s="174"/>
      <c r="E687" s="174"/>
      <c r="F687" s="174"/>
    </row>
    <row r="688" spans="1:6" s="147" customFormat="1" ht="15" customHeight="1">
      <c r="A688" s="149" t="s">
        <v>129</v>
      </c>
      <c r="B688" s="51" t="s">
        <v>13</v>
      </c>
      <c r="C688" s="14">
        <f>SUM(D688:F688)</f>
        <v>0</v>
      </c>
      <c r="D688" s="34"/>
      <c r="E688" s="34"/>
      <c r="F688" s="34"/>
    </row>
    <row r="689" spans="1:6" s="147" customFormat="1" ht="15" customHeight="1">
      <c r="A689" s="344" t="s">
        <v>295</v>
      </c>
      <c r="B689" s="345"/>
      <c r="C689" s="345"/>
      <c r="D689" s="345"/>
      <c r="E689" s="345"/>
      <c r="F689" s="346"/>
    </row>
    <row r="690" spans="1:6" ht="28.5">
      <c r="A690" s="95" t="s">
        <v>611</v>
      </c>
      <c r="B690" s="51" t="s">
        <v>164</v>
      </c>
      <c r="C690" s="14">
        <f aca="true" t="shared" si="33" ref="C690:C708">SUM(D690:F690)</f>
        <v>3849.7999999999997</v>
      </c>
      <c r="D690" s="158">
        <f>D691+D692+D693+D697+D699+D703+D704</f>
        <v>3348.5</v>
      </c>
      <c r="E690" s="158">
        <f>E691+E692+E693+E697+E699+E703+E704</f>
        <v>314.1</v>
      </c>
      <c r="F690" s="158">
        <f>F691+F692+F693+F697+F699+F703+F704</f>
        <v>187.2</v>
      </c>
    </row>
    <row r="691" spans="1:7" ht="15">
      <c r="A691" s="92" t="s">
        <v>131</v>
      </c>
      <c r="B691" s="51" t="s">
        <v>164</v>
      </c>
      <c r="C691" s="14">
        <f t="shared" si="33"/>
        <v>425.7</v>
      </c>
      <c r="D691" s="15">
        <v>190.1</v>
      </c>
      <c r="E691" s="15">
        <v>140.6</v>
      </c>
      <c r="F691" s="25">
        <v>95</v>
      </c>
      <c r="G691" s="1"/>
    </row>
    <row r="692" spans="1:7" ht="15">
      <c r="A692" s="149" t="s">
        <v>132</v>
      </c>
      <c r="B692" s="51" t="s">
        <v>164</v>
      </c>
      <c r="C692" s="14">
        <f t="shared" si="33"/>
        <v>0</v>
      </c>
      <c r="D692" s="165"/>
      <c r="E692" s="165"/>
      <c r="F692" s="25"/>
      <c r="G692" s="1"/>
    </row>
    <row r="693" spans="1:7" ht="15">
      <c r="A693" s="149" t="s">
        <v>87</v>
      </c>
      <c r="B693" s="51" t="s">
        <v>164</v>
      </c>
      <c r="C693" s="14">
        <f t="shared" si="33"/>
        <v>0</v>
      </c>
      <c r="D693" s="165"/>
      <c r="E693" s="165"/>
      <c r="F693" s="25"/>
      <c r="G693" s="1"/>
    </row>
    <row r="694" spans="1:7" ht="15" customHeight="1">
      <c r="A694" s="150" t="s">
        <v>89</v>
      </c>
      <c r="B694" s="34" t="s">
        <v>178</v>
      </c>
      <c r="C694" s="14">
        <f t="shared" si="33"/>
        <v>0</v>
      </c>
      <c r="D694" s="165"/>
      <c r="E694" s="165"/>
      <c r="F694" s="25"/>
      <c r="G694" s="1"/>
    </row>
    <row r="695" spans="1:7" ht="15">
      <c r="A695" s="150" t="s">
        <v>288</v>
      </c>
      <c r="B695" s="34" t="s">
        <v>41</v>
      </c>
      <c r="C695" s="14">
        <f t="shared" si="33"/>
        <v>0</v>
      </c>
      <c r="D695" s="165"/>
      <c r="E695" s="165"/>
      <c r="F695" s="25"/>
      <c r="G695" s="1"/>
    </row>
    <row r="696" spans="1:7" ht="15">
      <c r="A696" s="150" t="s">
        <v>289</v>
      </c>
      <c r="B696" s="34" t="s">
        <v>41</v>
      </c>
      <c r="C696" s="14">
        <f t="shared" si="33"/>
        <v>0</v>
      </c>
      <c r="D696" s="165"/>
      <c r="E696" s="165"/>
      <c r="F696" s="25"/>
      <c r="G696" s="1"/>
    </row>
    <row r="697" spans="1:7" ht="45">
      <c r="A697" s="92" t="s">
        <v>616</v>
      </c>
      <c r="B697" s="51" t="s">
        <v>164</v>
      </c>
      <c r="C697" s="14">
        <f t="shared" si="33"/>
        <v>2111</v>
      </c>
      <c r="D697" s="15">
        <v>1862.5</v>
      </c>
      <c r="E697" s="15">
        <v>173.5</v>
      </c>
      <c r="F697" s="25">
        <v>75</v>
      </c>
      <c r="G697" s="1"/>
    </row>
    <row r="698" spans="1:7" ht="15">
      <c r="A698" s="114" t="s">
        <v>614</v>
      </c>
      <c r="B698" s="51" t="s">
        <v>164</v>
      </c>
      <c r="C698" s="14">
        <f t="shared" si="33"/>
        <v>107</v>
      </c>
      <c r="D698" s="15">
        <v>47</v>
      </c>
      <c r="E698" s="15">
        <v>38</v>
      </c>
      <c r="F698" s="25">
        <v>22</v>
      </c>
      <c r="G698" s="1"/>
    </row>
    <row r="699" spans="1:7" ht="30">
      <c r="A699" s="92" t="s">
        <v>615</v>
      </c>
      <c r="B699" s="51" t="s">
        <v>164</v>
      </c>
      <c r="C699" s="14">
        <f t="shared" si="33"/>
        <v>0</v>
      </c>
      <c r="D699" s="15"/>
      <c r="E699" s="15"/>
      <c r="F699" s="25"/>
      <c r="G699" s="1"/>
    </row>
    <row r="700" spans="1:7" ht="15">
      <c r="A700" s="150" t="s">
        <v>89</v>
      </c>
      <c r="B700" s="34" t="s">
        <v>178</v>
      </c>
      <c r="C700" s="14">
        <f t="shared" si="33"/>
        <v>0</v>
      </c>
      <c r="D700" s="165"/>
      <c r="E700" s="165"/>
      <c r="F700" s="25"/>
      <c r="G700" s="1"/>
    </row>
    <row r="701" spans="1:7" ht="15">
      <c r="A701" s="150" t="s">
        <v>290</v>
      </c>
      <c r="B701" s="34" t="s">
        <v>41</v>
      </c>
      <c r="C701" s="14">
        <f t="shared" si="33"/>
        <v>0</v>
      </c>
      <c r="D701" s="165"/>
      <c r="E701" s="165"/>
      <c r="F701" s="25"/>
      <c r="G701" s="1"/>
    </row>
    <row r="702" spans="1:7" ht="15">
      <c r="A702" s="150" t="s">
        <v>291</v>
      </c>
      <c r="B702" s="34" t="s">
        <v>41</v>
      </c>
      <c r="C702" s="14">
        <f t="shared" si="33"/>
        <v>0</v>
      </c>
      <c r="D702" s="165"/>
      <c r="E702" s="165"/>
      <c r="F702" s="25"/>
      <c r="G702" s="1"/>
    </row>
    <row r="703" spans="1:6" ht="15">
      <c r="A703" s="149" t="s">
        <v>309</v>
      </c>
      <c r="B703" s="51" t="s">
        <v>164</v>
      </c>
      <c r="C703" s="14">
        <f>SUM(D703:F703)</f>
        <v>1313.1000000000001</v>
      </c>
      <c r="D703" s="15">
        <v>1295.9</v>
      </c>
      <c r="E703" s="15">
        <v>0</v>
      </c>
      <c r="F703" s="15">
        <v>17.2</v>
      </c>
    </row>
    <row r="704" spans="1:7" ht="15.75" customHeight="1">
      <c r="A704" s="149" t="s">
        <v>88</v>
      </c>
      <c r="B704" s="51" t="s">
        <v>164</v>
      </c>
      <c r="C704" s="14">
        <f t="shared" si="33"/>
        <v>0</v>
      </c>
      <c r="D704" s="165"/>
      <c r="E704" s="165"/>
      <c r="F704" s="25"/>
      <c r="G704" s="1"/>
    </row>
    <row r="705" spans="1:7" ht="15">
      <c r="A705" s="148" t="s">
        <v>754</v>
      </c>
      <c r="B705" s="34" t="s">
        <v>41</v>
      </c>
      <c r="C705" s="74">
        <f t="shared" si="33"/>
        <v>0</v>
      </c>
      <c r="D705" s="166"/>
      <c r="E705" s="166"/>
      <c r="F705" s="7"/>
      <c r="G705" s="166"/>
    </row>
    <row r="706" spans="1:7" ht="15">
      <c r="A706" s="149" t="s">
        <v>292</v>
      </c>
      <c r="B706" s="34" t="s">
        <v>41</v>
      </c>
      <c r="C706" s="74">
        <f t="shared" si="33"/>
        <v>0</v>
      </c>
      <c r="D706" s="166"/>
      <c r="E706" s="166"/>
      <c r="F706" s="7"/>
      <c r="G706" s="166"/>
    </row>
    <row r="707" spans="1:7" ht="15">
      <c r="A707" s="149" t="s">
        <v>293</v>
      </c>
      <c r="B707" s="34" t="s">
        <v>41</v>
      </c>
      <c r="C707" s="74">
        <f t="shared" si="33"/>
        <v>1</v>
      </c>
      <c r="D707" s="166">
        <v>1</v>
      </c>
      <c r="E707" s="166"/>
      <c r="F707" s="7"/>
      <c r="G707" s="166"/>
    </row>
    <row r="708" spans="1:7" ht="15">
      <c r="A708" s="149" t="s">
        <v>294</v>
      </c>
      <c r="B708" s="34" t="s">
        <v>41</v>
      </c>
      <c r="C708" s="74">
        <f t="shared" si="33"/>
        <v>0</v>
      </c>
      <c r="D708" s="166"/>
      <c r="E708" s="166"/>
      <c r="F708" s="7"/>
      <c r="G708" s="166"/>
    </row>
    <row r="709" spans="1:6" ht="15">
      <c r="A709" s="342" t="s">
        <v>296</v>
      </c>
      <c r="B709" s="342"/>
      <c r="C709" s="342"/>
      <c r="D709" s="342"/>
      <c r="E709" s="342"/>
      <c r="F709" s="342"/>
    </row>
    <row r="710" spans="1:6" ht="15">
      <c r="A710" s="149" t="s">
        <v>297</v>
      </c>
      <c r="B710" s="51" t="s">
        <v>41</v>
      </c>
      <c r="C710" s="74">
        <f aca="true" t="shared" si="34" ref="C710:C715">SUM(D710:F710)</f>
        <v>1</v>
      </c>
      <c r="D710" s="64">
        <v>1</v>
      </c>
      <c r="E710" s="64">
        <v>0</v>
      </c>
      <c r="F710" s="64">
        <v>0</v>
      </c>
    </row>
    <row r="711" spans="1:6" s="133" customFormat="1" ht="15">
      <c r="A711" s="149" t="s">
        <v>298</v>
      </c>
      <c r="B711" s="51" t="s">
        <v>2</v>
      </c>
      <c r="C711" s="14">
        <f t="shared" si="34"/>
        <v>0.5</v>
      </c>
      <c r="D711" s="15">
        <v>0.5</v>
      </c>
      <c r="E711" s="64"/>
      <c r="F711" s="64"/>
    </row>
    <row r="712" spans="1:6" s="133" customFormat="1" ht="15">
      <c r="A712" s="150" t="s">
        <v>299</v>
      </c>
      <c r="B712" s="51" t="s">
        <v>241</v>
      </c>
      <c r="C712" s="14">
        <f t="shared" si="34"/>
        <v>0</v>
      </c>
      <c r="D712" s="64"/>
      <c r="E712" s="64"/>
      <c r="F712" s="64"/>
    </row>
    <row r="713" spans="1:6" s="133" customFormat="1" ht="15">
      <c r="A713" s="149" t="s">
        <v>74</v>
      </c>
      <c r="B713" s="51" t="s">
        <v>41</v>
      </c>
      <c r="C713" s="14">
        <f t="shared" si="34"/>
        <v>0</v>
      </c>
      <c r="D713" s="15"/>
      <c r="E713" s="15"/>
      <c r="F713" s="15"/>
    </row>
    <row r="714" spans="1:6" s="133" customFormat="1" ht="15">
      <c r="A714" s="149" t="s">
        <v>298</v>
      </c>
      <c r="B714" s="51" t="s">
        <v>2</v>
      </c>
      <c r="C714" s="40">
        <f t="shared" si="34"/>
        <v>0</v>
      </c>
      <c r="D714" s="2"/>
      <c r="E714" s="2"/>
      <c r="F714" s="2"/>
    </row>
    <row r="715" spans="1:6" s="133" customFormat="1" ht="15">
      <c r="A715" s="150" t="s">
        <v>300</v>
      </c>
      <c r="B715" s="51" t="s">
        <v>241</v>
      </c>
      <c r="C715" s="40">
        <f t="shared" si="34"/>
        <v>0</v>
      </c>
      <c r="D715" s="2"/>
      <c r="E715" s="2"/>
      <c r="F715" s="2"/>
    </row>
    <row r="716" spans="1:6" s="133" customFormat="1" ht="15.75" customHeight="1">
      <c r="A716" s="149" t="s">
        <v>301</v>
      </c>
      <c r="B716" s="65"/>
      <c r="C716" s="38"/>
      <c r="D716" s="2"/>
      <c r="E716" s="2"/>
      <c r="F716" s="2"/>
    </row>
    <row r="717" spans="1:6" s="133" customFormat="1" ht="15">
      <c r="A717" s="149" t="s">
        <v>302</v>
      </c>
      <c r="B717" s="48" t="s">
        <v>241</v>
      </c>
      <c r="C717" s="76">
        <f>SUM(D717:F717)</f>
        <v>0.39699999999999996</v>
      </c>
      <c r="D717" s="123">
        <v>0.21</v>
      </c>
      <c r="E717" s="78">
        <v>0.138</v>
      </c>
      <c r="F717" s="78">
        <v>0.049</v>
      </c>
    </row>
    <row r="718" spans="1:6" ht="17.25" customHeight="1">
      <c r="A718" s="149" t="s">
        <v>303</v>
      </c>
      <c r="B718" s="48" t="s">
        <v>241</v>
      </c>
      <c r="C718" s="76">
        <f>SUM(D718:F718)</f>
        <v>8.434999999999999</v>
      </c>
      <c r="D718" s="78">
        <v>8.004</v>
      </c>
      <c r="E718" s="78">
        <v>0.231</v>
      </c>
      <c r="F718" s="78">
        <v>0.2</v>
      </c>
    </row>
    <row r="719" spans="1:6" ht="15">
      <c r="A719" s="149" t="s">
        <v>304</v>
      </c>
      <c r="B719" s="48" t="s">
        <v>241</v>
      </c>
      <c r="C719" s="76">
        <f>SUM(D719:F719)</f>
        <v>0</v>
      </c>
      <c r="D719" s="123"/>
      <c r="E719" s="123"/>
      <c r="F719" s="123"/>
    </row>
    <row r="720" spans="1:6" ht="15.75" customHeight="1">
      <c r="A720" s="149" t="s">
        <v>305</v>
      </c>
      <c r="B720" s="48" t="s">
        <v>144</v>
      </c>
      <c r="C720" s="76">
        <f>SUM(D720:F720)</f>
        <v>0</v>
      </c>
      <c r="D720" s="55"/>
      <c r="E720" s="142"/>
      <c r="F720" s="142"/>
    </row>
    <row r="721" spans="1:6" ht="24.75" customHeight="1">
      <c r="A721" s="342" t="s">
        <v>306</v>
      </c>
      <c r="B721" s="342"/>
      <c r="C721" s="342"/>
      <c r="D721" s="342"/>
      <c r="E721" s="342"/>
      <c r="F721" s="342"/>
    </row>
    <row r="722" spans="1:6" ht="30">
      <c r="A722" s="149" t="s">
        <v>788</v>
      </c>
      <c r="B722" s="51" t="s">
        <v>41</v>
      </c>
      <c r="C722" s="74">
        <f>SUM(D722:F722)</f>
        <v>0</v>
      </c>
      <c r="D722" s="64"/>
      <c r="E722" s="64"/>
      <c r="F722" s="64"/>
    </row>
    <row r="723" spans="1:6" ht="15">
      <c r="A723" s="149" t="s">
        <v>307</v>
      </c>
      <c r="B723" s="51" t="s">
        <v>41</v>
      </c>
      <c r="C723" s="74">
        <f>SUM(D723:F723)</f>
        <v>0</v>
      </c>
      <c r="D723" s="64"/>
      <c r="E723" s="64"/>
      <c r="F723" s="64"/>
    </row>
    <row r="724" spans="1:6" ht="15">
      <c r="A724" s="149" t="s">
        <v>3</v>
      </c>
      <c r="B724" s="51" t="s">
        <v>308</v>
      </c>
      <c r="C724" s="40">
        <f>SUM(D724:F724)</f>
        <v>23.38</v>
      </c>
      <c r="D724" s="2">
        <v>6.66</v>
      </c>
      <c r="E724" s="2">
        <v>6.81</v>
      </c>
      <c r="F724" s="2">
        <v>9.91</v>
      </c>
    </row>
    <row r="725" spans="1:6" ht="15">
      <c r="A725" s="352" t="s">
        <v>310</v>
      </c>
      <c r="B725" s="352"/>
      <c r="C725" s="352"/>
      <c r="D725" s="352"/>
      <c r="E725" s="352"/>
      <c r="F725" s="352"/>
    </row>
    <row r="726" spans="1:6" ht="15">
      <c r="A726" s="95" t="s">
        <v>708</v>
      </c>
      <c r="B726" s="34" t="s">
        <v>41</v>
      </c>
      <c r="C726" s="74">
        <f aca="true" t="shared" si="35" ref="C726:C763">SUM(D726:F726)</f>
        <v>288</v>
      </c>
      <c r="D726" s="58">
        <f>D727+D728+D729</f>
        <v>197</v>
      </c>
      <c r="E726" s="58">
        <f>E727+E728+E729</f>
        <v>64</v>
      </c>
      <c r="F726" s="58">
        <f>F727+F728+F729</f>
        <v>27</v>
      </c>
    </row>
    <row r="727" spans="1:6" ht="15">
      <c r="A727" s="92" t="s">
        <v>311</v>
      </c>
      <c r="B727" s="34" t="s">
        <v>41</v>
      </c>
      <c r="C727" s="74">
        <f t="shared" si="35"/>
        <v>274</v>
      </c>
      <c r="D727" s="171">
        <v>185</v>
      </c>
      <c r="E727" s="171">
        <v>63</v>
      </c>
      <c r="F727" s="7">
        <v>26</v>
      </c>
    </row>
    <row r="728" spans="1:6" ht="15">
      <c r="A728" s="92" t="s">
        <v>312</v>
      </c>
      <c r="B728" s="34" t="s">
        <v>41</v>
      </c>
      <c r="C728" s="74">
        <f t="shared" si="35"/>
        <v>14</v>
      </c>
      <c r="D728" s="90">
        <v>12</v>
      </c>
      <c r="E728" s="90">
        <v>1</v>
      </c>
      <c r="F728" s="7">
        <v>1</v>
      </c>
    </row>
    <row r="729" spans="1:6" ht="15">
      <c r="A729" s="92" t="s">
        <v>313</v>
      </c>
      <c r="B729" s="34" t="s">
        <v>41</v>
      </c>
      <c r="C729" s="74">
        <f t="shared" si="35"/>
        <v>0</v>
      </c>
      <c r="D729" s="90"/>
      <c r="E729" s="90"/>
      <c r="F729" s="7"/>
    </row>
    <row r="730" spans="1:6" ht="15">
      <c r="A730" s="95" t="s">
        <v>77</v>
      </c>
      <c r="B730" s="34" t="s">
        <v>41</v>
      </c>
      <c r="C730" s="74">
        <f t="shared" si="35"/>
        <v>3</v>
      </c>
      <c r="D730" s="166">
        <v>1</v>
      </c>
      <c r="E730" s="166">
        <v>1</v>
      </c>
      <c r="F730" s="7">
        <v>1</v>
      </c>
    </row>
    <row r="731" spans="1:6" ht="28.5">
      <c r="A731" s="95" t="s">
        <v>709</v>
      </c>
      <c r="B731" s="34" t="s">
        <v>22</v>
      </c>
      <c r="C731" s="8">
        <f t="shared" si="35"/>
        <v>23871</v>
      </c>
      <c r="D731" s="8">
        <f>D732+D733+D734</f>
        <v>9138</v>
      </c>
      <c r="E731" s="8">
        <f>E732+E733+E734</f>
        <v>10128</v>
      </c>
      <c r="F731" s="8">
        <f>F732+F733+F734</f>
        <v>4605</v>
      </c>
    </row>
    <row r="732" spans="1:6" ht="15">
      <c r="A732" s="92" t="s">
        <v>314</v>
      </c>
      <c r="B732" s="34" t="s">
        <v>22</v>
      </c>
      <c r="C732" s="14">
        <f t="shared" si="35"/>
        <v>0</v>
      </c>
      <c r="D732" s="165"/>
      <c r="E732" s="165"/>
      <c r="F732" s="55"/>
    </row>
    <row r="733" spans="1:7" ht="15">
      <c r="A733" s="92" t="s">
        <v>315</v>
      </c>
      <c r="B733" s="34" t="s">
        <v>22</v>
      </c>
      <c r="C733" s="14">
        <f t="shared" si="35"/>
        <v>0</v>
      </c>
      <c r="D733" s="165"/>
      <c r="E733" s="165"/>
      <c r="F733" s="55"/>
      <c r="G733" s="133"/>
    </row>
    <row r="734" spans="1:7" ht="15">
      <c r="A734" s="92" t="s">
        <v>645</v>
      </c>
      <c r="B734" s="34" t="s">
        <v>22</v>
      </c>
      <c r="C734" s="14">
        <f t="shared" si="35"/>
        <v>23871</v>
      </c>
      <c r="D734" s="165">
        <v>9138</v>
      </c>
      <c r="E734" s="165">
        <v>10128</v>
      </c>
      <c r="F734" s="30">
        <v>4605</v>
      </c>
      <c r="G734" s="133"/>
    </row>
    <row r="735" spans="1:7" ht="15">
      <c r="A735" s="92" t="s">
        <v>710</v>
      </c>
      <c r="B735" s="34" t="s">
        <v>22</v>
      </c>
      <c r="C735" s="8">
        <f t="shared" si="35"/>
        <v>2609</v>
      </c>
      <c r="D735" s="8">
        <f>D736+D737+D738</f>
        <v>980</v>
      </c>
      <c r="E735" s="8">
        <f>E736+E737+E738</f>
        <v>1629</v>
      </c>
      <c r="F735" s="8">
        <f>F736+F737+F738</f>
        <v>0</v>
      </c>
      <c r="G735" s="133"/>
    </row>
    <row r="736" spans="1:7" ht="15">
      <c r="A736" s="91" t="s">
        <v>314</v>
      </c>
      <c r="B736" s="34" t="s">
        <v>22</v>
      </c>
      <c r="C736" s="14">
        <f t="shared" si="35"/>
        <v>0</v>
      </c>
      <c r="D736" s="165"/>
      <c r="E736" s="165"/>
      <c r="F736" s="165"/>
      <c r="G736" s="133"/>
    </row>
    <row r="737" spans="1:7" ht="15">
      <c r="A737" s="91" t="s">
        <v>315</v>
      </c>
      <c r="B737" s="34" t="s">
        <v>22</v>
      </c>
      <c r="C737" s="14">
        <f t="shared" si="35"/>
        <v>0</v>
      </c>
      <c r="D737" s="165"/>
      <c r="E737" s="165"/>
      <c r="F737" s="165"/>
      <c r="G737" s="133"/>
    </row>
    <row r="738" spans="1:7" ht="15">
      <c r="A738" s="92" t="s">
        <v>645</v>
      </c>
      <c r="B738" s="34" t="s">
        <v>22</v>
      </c>
      <c r="C738" s="14">
        <f t="shared" si="35"/>
        <v>2609</v>
      </c>
      <c r="D738" s="165">
        <v>980</v>
      </c>
      <c r="E738" s="165">
        <v>1629</v>
      </c>
      <c r="F738" s="165">
        <v>0</v>
      </c>
      <c r="G738" s="133"/>
    </row>
    <row r="739" spans="1:7" ht="15">
      <c r="A739" s="92" t="s">
        <v>316</v>
      </c>
      <c r="B739" s="34" t="s">
        <v>22</v>
      </c>
      <c r="C739" s="14">
        <f t="shared" si="35"/>
        <v>21262</v>
      </c>
      <c r="D739" s="31">
        <v>8158</v>
      </c>
      <c r="E739" s="31">
        <v>8499</v>
      </c>
      <c r="F739" s="31">
        <v>4605</v>
      </c>
      <c r="G739" s="133"/>
    </row>
    <row r="740" spans="1:7" ht="15">
      <c r="A740" s="95" t="s">
        <v>711</v>
      </c>
      <c r="B740" s="34" t="s">
        <v>178</v>
      </c>
      <c r="C740" s="8">
        <f t="shared" si="35"/>
        <v>156164</v>
      </c>
      <c r="D740" s="251">
        <f>SUM(D741:D743)</f>
        <v>59366</v>
      </c>
      <c r="E740" s="251">
        <f>SUM(E741:E743)</f>
        <v>64192</v>
      </c>
      <c r="F740" s="251">
        <f>SUM(F741:F743)</f>
        <v>32606</v>
      </c>
      <c r="G740" s="133"/>
    </row>
    <row r="741" spans="1:7" ht="15">
      <c r="A741" s="91" t="s">
        <v>314</v>
      </c>
      <c r="B741" s="34" t="s">
        <v>178</v>
      </c>
      <c r="C741" s="14">
        <f t="shared" si="35"/>
        <v>0</v>
      </c>
      <c r="D741" s="31"/>
      <c r="E741" s="31"/>
      <c r="F741" s="31"/>
      <c r="G741" s="133"/>
    </row>
    <row r="742" spans="1:7" ht="15">
      <c r="A742" s="91" t="s">
        <v>315</v>
      </c>
      <c r="B742" s="34" t="s">
        <v>178</v>
      </c>
      <c r="C742" s="14">
        <f t="shared" si="35"/>
        <v>0</v>
      </c>
      <c r="D742" s="31"/>
      <c r="E742" s="31"/>
      <c r="F742" s="31"/>
      <c r="G742" s="133"/>
    </row>
    <row r="743" spans="1:7" ht="15">
      <c r="A743" s="92" t="s">
        <v>645</v>
      </c>
      <c r="B743" s="34" t="s">
        <v>178</v>
      </c>
      <c r="C743" s="14">
        <f t="shared" si="35"/>
        <v>156164</v>
      </c>
      <c r="D743" s="31">
        <v>59366</v>
      </c>
      <c r="E743" s="31">
        <v>64192</v>
      </c>
      <c r="F743" s="31">
        <v>32606</v>
      </c>
      <c r="G743" s="133"/>
    </row>
    <row r="744" spans="1:7" ht="15">
      <c r="A744" s="95" t="s">
        <v>712</v>
      </c>
      <c r="B744" s="34" t="s">
        <v>41</v>
      </c>
      <c r="C744" s="74">
        <f t="shared" si="35"/>
        <v>0</v>
      </c>
      <c r="D744" s="90"/>
      <c r="E744" s="90"/>
      <c r="F744" s="90"/>
      <c r="G744" s="133"/>
    </row>
    <row r="745" spans="1:7" ht="15">
      <c r="A745" s="114" t="s">
        <v>317</v>
      </c>
      <c r="B745" s="34" t="s">
        <v>22</v>
      </c>
      <c r="C745" s="74">
        <f t="shared" si="35"/>
        <v>0</v>
      </c>
      <c r="D745" s="90"/>
      <c r="E745" s="90"/>
      <c r="F745" s="90"/>
      <c r="G745" s="133"/>
    </row>
    <row r="746" spans="1:6" ht="15">
      <c r="A746" s="95" t="s">
        <v>713</v>
      </c>
      <c r="B746" s="34" t="s">
        <v>41</v>
      </c>
      <c r="C746" s="74">
        <f t="shared" si="35"/>
        <v>1</v>
      </c>
      <c r="D746" s="90"/>
      <c r="E746" s="90">
        <v>1</v>
      </c>
      <c r="F746" s="90"/>
    </row>
    <row r="747" spans="1:6" ht="15">
      <c r="A747" s="95" t="s">
        <v>714</v>
      </c>
      <c r="B747" s="34" t="s">
        <v>41</v>
      </c>
      <c r="C747" s="74">
        <f t="shared" si="35"/>
        <v>0</v>
      </c>
      <c r="D747" s="105"/>
      <c r="E747" s="90"/>
      <c r="F747" s="105"/>
    </row>
    <row r="748" spans="1:6" ht="31.5">
      <c r="A748" s="277" t="s">
        <v>715</v>
      </c>
      <c r="B748" s="265" t="s">
        <v>41</v>
      </c>
      <c r="C748" s="74">
        <f t="shared" si="35"/>
        <v>1</v>
      </c>
      <c r="D748" s="90">
        <v>0</v>
      </c>
      <c r="E748" s="90">
        <v>1</v>
      </c>
      <c r="F748" s="90">
        <v>0</v>
      </c>
    </row>
    <row r="749" spans="1:6" ht="31.5">
      <c r="A749" s="278" t="s">
        <v>716</v>
      </c>
      <c r="B749" s="265" t="s">
        <v>41</v>
      </c>
      <c r="C749" s="74">
        <f t="shared" si="35"/>
        <v>1</v>
      </c>
      <c r="D749" s="90"/>
      <c r="E749" s="90">
        <v>1</v>
      </c>
      <c r="F749" s="90"/>
    </row>
    <row r="750" spans="1:7" ht="31.5">
      <c r="A750" s="278" t="s">
        <v>717</v>
      </c>
      <c r="B750" s="265" t="s">
        <v>22</v>
      </c>
      <c r="C750" s="74">
        <f t="shared" si="35"/>
        <v>16378</v>
      </c>
      <c r="D750" s="90">
        <v>7635</v>
      </c>
      <c r="E750" s="90">
        <v>5123</v>
      </c>
      <c r="F750" s="90">
        <v>3620</v>
      </c>
      <c r="G750" s="133"/>
    </row>
    <row r="751" spans="1:7" ht="15.75">
      <c r="A751" s="278" t="s">
        <v>718</v>
      </c>
      <c r="B751" s="265" t="s">
        <v>22</v>
      </c>
      <c r="C751" s="74">
        <f t="shared" si="35"/>
        <v>15000</v>
      </c>
      <c r="D751" s="105">
        <v>15000</v>
      </c>
      <c r="E751" s="105"/>
      <c r="F751" s="105"/>
      <c r="G751" s="133"/>
    </row>
    <row r="752" spans="1:7" ht="15.75">
      <c r="A752" s="279" t="s">
        <v>719</v>
      </c>
      <c r="B752" s="265" t="s">
        <v>22</v>
      </c>
      <c r="C752" s="74">
        <f t="shared" si="35"/>
        <v>566</v>
      </c>
      <c r="D752" s="145">
        <v>566</v>
      </c>
      <c r="E752" s="90"/>
      <c r="F752" s="90"/>
      <c r="G752" s="133"/>
    </row>
    <row r="753" spans="1:7" ht="15.75">
      <c r="A753" s="278" t="s">
        <v>755</v>
      </c>
      <c r="B753" s="265" t="s">
        <v>800</v>
      </c>
      <c r="C753" s="74">
        <f t="shared" si="35"/>
        <v>0</v>
      </c>
      <c r="D753" s="90"/>
      <c r="E753" s="90"/>
      <c r="F753" s="90"/>
      <c r="G753" s="133"/>
    </row>
    <row r="754" spans="1:7" ht="31.5">
      <c r="A754" s="279" t="s">
        <v>720</v>
      </c>
      <c r="B754" s="265" t="s">
        <v>800</v>
      </c>
      <c r="C754" s="74">
        <f t="shared" si="35"/>
        <v>0</v>
      </c>
      <c r="D754" s="90"/>
      <c r="E754" s="90"/>
      <c r="F754" s="90"/>
      <c r="G754" s="133"/>
    </row>
    <row r="755" spans="1:7" ht="15">
      <c r="A755" s="95" t="s">
        <v>492</v>
      </c>
      <c r="B755" s="34" t="s">
        <v>41</v>
      </c>
      <c r="C755" s="89">
        <f t="shared" si="35"/>
        <v>3</v>
      </c>
      <c r="D755" s="232">
        <v>1</v>
      </c>
      <c r="E755" s="232">
        <v>1</v>
      </c>
      <c r="F755" s="232">
        <v>1</v>
      </c>
      <c r="G755" s="133"/>
    </row>
    <row r="756" spans="1:7" ht="15">
      <c r="A756" s="91" t="s">
        <v>493</v>
      </c>
      <c r="B756" s="162" t="s">
        <v>540</v>
      </c>
      <c r="C756" s="74">
        <f t="shared" si="35"/>
        <v>448</v>
      </c>
      <c r="D756" s="105">
        <v>256</v>
      </c>
      <c r="E756" s="105">
        <v>128</v>
      </c>
      <c r="F756" s="105">
        <v>64</v>
      </c>
      <c r="G756" s="133"/>
    </row>
    <row r="757" spans="1:7" ht="15">
      <c r="A757" s="91" t="s">
        <v>494</v>
      </c>
      <c r="B757" s="162" t="s">
        <v>540</v>
      </c>
      <c r="C757" s="74">
        <f t="shared" si="35"/>
        <v>314</v>
      </c>
      <c r="D757" s="105">
        <v>164</v>
      </c>
      <c r="E757" s="105">
        <v>104</v>
      </c>
      <c r="F757" s="105">
        <v>46</v>
      </c>
      <c r="G757" s="133"/>
    </row>
    <row r="758" spans="1:6" ht="15.75" customHeight="1">
      <c r="A758" s="91" t="s">
        <v>495</v>
      </c>
      <c r="B758" s="34" t="s">
        <v>41</v>
      </c>
      <c r="C758" s="74">
        <f t="shared" si="35"/>
        <v>3</v>
      </c>
      <c r="D758" s="105">
        <v>1</v>
      </c>
      <c r="E758" s="105">
        <v>1</v>
      </c>
      <c r="F758" s="105">
        <v>1</v>
      </c>
    </row>
    <row r="759" spans="1:6" ht="15">
      <c r="A759" s="91" t="s">
        <v>496</v>
      </c>
      <c r="B759" s="34" t="s">
        <v>41</v>
      </c>
      <c r="C759" s="74">
        <f t="shared" si="35"/>
        <v>0</v>
      </c>
      <c r="D759" s="105"/>
      <c r="E759" s="105"/>
      <c r="F759" s="105"/>
    </row>
    <row r="760" spans="1:6" ht="20.25" customHeight="1">
      <c r="A760" s="95" t="s">
        <v>497</v>
      </c>
      <c r="B760" s="34" t="s">
        <v>41</v>
      </c>
      <c r="C760" s="74">
        <f t="shared" si="35"/>
        <v>35</v>
      </c>
      <c r="D760" s="105">
        <v>20</v>
      </c>
      <c r="E760" s="105">
        <v>10</v>
      </c>
      <c r="F760" s="105">
        <v>5</v>
      </c>
    </row>
    <row r="761" spans="1:6" ht="15">
      <c r="A761" s="95" t="s">
        <v>498</v>
      </c>
      <c r="B761" s="34" t="s">
        <v>41</v>
      </c>
      <c r="C761" s="74">
        <f t="shared" si="35"/>
        <v>282</v>
      </c>
      <c r="D761" s="105">
        <v>172</v>
      </c>
      <c r="E761" s="105">
        <v>78</v>
      </c>
      <c r="F761" s="105">
        <v>32</v>
      </c>
    </row>
    <row r="762" spans="1:6" ht="15">
      <c r="A762" s="97" t="s">
        <v>318</v>
      </c>
      <c r="B762" s="34" t="s">
        <v>41</v>
      </c>
      <c r="C762" s="89">
        <f t="shared" si="35"/>
        <v>3</v>
      </c>
      <c r="D762" s="231">
        <v>1</v>
      </c>
      <c r="E762" s="231">
        <v>1</v>
      </c>
      <c r="F762" s="231">
        <v>1</v>
      </c>
    </row>
    <row r="763" spans="1:6" ht="15">
      <c r="A763" s="235" t="s">
        <v>546</v>
      </c>
      <c r="B763" s="34" t="s">
        <v>41</v>
      </c>
      <c r="C763" s="89">
        <f t="shared" si="35"/>
        <v>0</v>
      </c>
      <c r="D763" s="231"/>
      <c r="E763" s="231"/>
      <c r="F763" s="231"/>
    </row>
    <row r="764" spans="1:6" ht="15">
      <c r="A764" s="352" t="s">
        <v>319</v>
      </c>
      <c r="B764" s="352"/>
      <c r="C764" s="352"/>
      <c r="D764" s="352"/>
      <c r="E764" s="352"/>
      <c r="F764" s="352"/>
    </row>
    <row r="765" spans="1:21" ht="30" customHeight="1">
      <c r="A765" s="97" t="s">
        <v>545</v>
      </c>
      <c r="B765" s="109" t="s">
        <v>163</v>
      </c>
      <c r="C765" s="40">
        <f>SUM(D765:F765)</f>
        <v>0</v>
      </c>
      <c r="D765" s="67"/>
      <c r="E765" s="67"/>
      <c r="F765" s="50"/>
      <c r="G765" s="361"/>
      <c r="H765" s="361"/>
      <c r="I765" s="361"/>
      <c r="J765" s="361"/>
      <c r="K765" s="361"/>
      <c r="L765" s="361"/>
      <c r="M765" s="361"/>
      <c r="N765" s="361"/>
      <c r="O765" s="361"/>
      <c r="P765" s="361"/>
      <c r="Q765" s="361"/>
      <c r="R765" s="361"/>
      <c r="S765" s="361"/>
      <c r="T765" s="361"/>
      <c r="U765" s="361"/>
    </row>
    <row r="766" spans="1:21" ht="17.25" customHeight="1">
      <c r="A766" s="97" t="s">
        <v>612</v>
      </c>
      <c r="B766" s="177"/>
      <c r="C766" s="38"/>
      <c r="D766" s="67"/>
      <c r="E766" s="67"/>
      <c r="F766" s="50"/>
      <c r="G766" s="236"/>
      <c r="H766" s="236"/>
      <c r="I766" s="236"/>
      <c r="J766" s="236"/>
      <c r="K766" s="236"/>
      <c r="L766" s="236"/>
      <c r="M766" s="236"/>
      <c r="N766" s="236"/>
      <c r="O766" s="236"/>
      <c r="P766" s="236"/>
      <c r="Q766" s="236"/>
      <c r="R766" s="236"/>
      <c r="S766" s="236"/>
      <c r="T766" s="236"/>
      <c r="U766" s="236"/>
    </row>
    <row r="767" spans="1:21" ht="17.25" customHeight="1">
      <c r="A767" s="97" t="s">
        <v>613</v>
      </c>
      <c r="B767" s="108" t="s">
        <v>178</v>
      </c>
      <c r="C767" s="8">
        <f aca="true" t="shared" si="36" ref="C767:C775">SUM(D767:F767)</f>
        <v>438</v>
      </c>
      <c r="D767" s="8">
        <f>D770+D772+D774</f>
        <v>140</v>
      </c>
      <c r="E767" s="8">
        <f>E770+E772+E774</f>
        <v>298</v>
      </c>
      <c r="F767" s="8">
        <f>F770+F772+F774</f>
        <v>0</v>
      </c>
      <c r="G767" s="236"/>
      <c r="H767" s="236"/>
      <c r="I767" s="236"/>
      <c r="J767" s="236"/>
      <c r="K767" s="236"/>
      <c r="L767" s="236"/>
      <c r="M767" s="236"/>
      <c r="N767" s="236"/>
      <c r="O767" s="236"/>
      <c r="P767" s="236"/>
      <c r="Q767" s="236"/>
      <c r="R767" s="236"/>
      <c r="S767" s="236"/>
      <c r="T767" s="236"/>
      <c r="U767" s="236"/>
    </row>
    <row r="768" spans="1:21" ht="17.25" customHeight="1">
      <c r="A768" s="97" t="s">
        <v>628</v>
      </c>
      <c r="B768" s="108" t="s">
        <v>41</v>
      </c>
      <c r="C768" s="89">
        <f t="shared" si="36"/>
        <v>0</v>
      </c>
      <c r="D768" s="59"/>
      <c r="E768" s="59"/>
      <c r="F768" s="59"/>
      <c r="G768" s="236"/>
      <c r="H768" s="236"/>
      <c r="I768" s="236"/>
      <c r="J768" s="236"/>
      <c r="K768" s="236"/>
      <c r="L768" s="236"/>
      <c r="M768" s="236"/>
      <c r="N768" s="236"/>
      <c r="O768" s="236"/>
      <c r="P768" s="236"/>
      <c r="Q768" s="236"/>
      <c r="R768" s="236"/>
      <c r="S768" s="236"/>
      <c r="T768" s="236"/>
      <c r="U768" s="236"/>
    </row>
    <row r="769" spans="1:21" ht="17.25" customHeight="1">
      <c r="A769" s="91" t="s">
        <v>221</v>
      </c>
      <c r="B769" s="108" t="s">
        <v>41</v>
      </c>
      <c r="C769" s="89">
        <f t="shared" si="36"/>
        <v>0</v>
      </c>
      <c r="D769" s="59"/>
      <c r="E769" s="59"/>
      <c r="F769" s="59"/>
      <c r="G769" s="236"/>
      <c r="H769" s="236"/>
      <c r="I769" s="236"/>
      <c r="J769" s="236"/>
      <c r="K769" s="236"/>
      <c r="L769" s="236"/>
      <c r="M769" s="236"/>
      <c r="N769" s="236"/>
      <c r="O769" s="236"/>
      <c r="P769" s="236"/>
      <c r="Q769" s="236"/>
      <c r="R769" s="236"/>
      <c r="S769" s="236"/>
      <c r="T769" s="236"/>
      <c r="U769" s="236"/>
    </row>
    <row r="770" spans="1:21" ht="17.25" customHeight="1">
      <c r="A770" s="237" t="s">
        <v>630</v>
      </c>
      <c r="B770" s="108" t="s">
        <v>178</v>
      </c>
      <c r="C770" s="8">
        <f t="shared" si="36"/>
        <v>0</v>
      </c>
      <c r="D770" s="50"/>
      <c r="E770" s="50"/>
      <c r="F770" s="50"/>
      <c r="G770" s="236"/>
      <c r="H770" s="236"/>
      <c r="I770" s="236"/>
      <c r="J770" s="236"/>
      <c r="K770" s="236"/>
      <c r="L770" s="236"/>
      <c r="M770" s="236"/>
      <c r="N770" s="236"/>
      <c r="O770" s="236"/>
      <c r="P770" s="236"/>
      <c r="Q770" s="236"/>
      <c r="R770" s="236"/>
      <c r="S770" s="236"/>
      <c r="T770" s="236"/>
      <c r="U770" s="236"/>
    </row>
    <row r="771" spans="1:21" ht="17.25" customHeight="1">
      <c r="A771" s="97" t="s">
        <v>631</v>
      </c>
      <c r="B771" s="108" t="s">
        <v>41</v>
      </c>
      <c r="C771" s="89">
        <f t="shared" si="36"/>
        <v>4</v>
      </c>
      <c r="D771" s="59">
        <v>1</v>
      </c>
      <c r="E771" s="59">
        <v>3</v>
      </c>
      <c r="F771" s="59"/>
      <c r="G771" s="236"/>
      <c r="H771" s="236"/>
      <c r="I771" s="236"/>
      <c r="J771" s="236"/>
      <c r="K771" s="236"/>
      <c r="L771" s="236"/>
      <c r="M771" s="236"/>
      <c r="N771" s="236"/>
      <c r="O771" s="236"/>
      <c r="P771" s="236"/>
      <c r="Q771" s="236"/>
      <c r="R771" s="236"/>
      <c r="S771" s="236"/>
      <c r="T771" s="236"/>
      <c r="U771" s="236"/>
    </row>
    <row r="772" spans="1:21" ht="17.25" customHeight="1">
      <c r="A772" s="237" t="s">
        <v>630</v>
      </c>
      <c r="B772" s="108" t="s">
        <v>178</v>
      </c>
      <c r="C772" s="8">
        <f t="shared" si="36"/>
        <v>438</v>
      </c>
      <c r="D772" s="50">
        <v>140</v>
      </c>
      <c r="E772" s="50">
        <v>298</v>
      </c>
      <c r="F772" s="50"/>
      <c r="G772" s="236"/>
      <c r="H772" s="236"/>
      <c r="I772" s="236"/>
      <c r="J772" s="236"/>
      <c r="K772" s="236"/>
      <c r="L772" s="236"/>
      <c r="M772" s="236"/>
      <c r="N772" s="236"/>
      <c r="O772" s="236"/>
      <c r="P772" s="236"/>
      <c r="Q772" s="236"/>
      <c r="R772" s="236"/>
      <c r="S772" s="236"/>
      <c r="T772" s="236"/>
      <c r="U772" s="236"/>
    </row>
    <row r="773" spans="1:21" ht="17.25" customHeight="1">
      <c r="A773" s="97" t="s">
        <v>629</v>
      </c>
      <c r="B773" s="108" t="s">
        <v>41</v>
      </c>
      <c r="C773" s="89">
        <f t="shared" si="36"/>
        <v>0</v>
      </c>
      <c r="D773" s="59"/>
      <c r="E773" s="59"/>
      <c r="F773" s="59"/>
      <c r="G773" s="236"/>
      <c r="H773" s="236"/>
      <c r="I773" s="236"/>
      <c r="J773" s="236"/>
      <c r="K773" s="236"/>
      <c r="L773" s="236"/>
      <c r="M773" s="236"/>
      <c r="N773" s="236"/>
      <c r="O773" s="236"/>
      <c r="P773" s="236"/>
      <c r="Q773" s="236"/>
      <c r="R773" s="236"/>
      <c r="S773" s="236"/>
      <c r="T773" s="236"/>
      <c r="U773" s="236"/>
    </row>
    <row r="774" spans="1:21" ht="17.25" customHeight="1">
      <c r="A774" s="237" t="s">
        <v>721</v>
      </c>
      <c r="B774" s="108" t="s">
        <v>178</v>
      </c>
      <c r="C774" s="8">
        <f t="shared" si="36"/>
        <v>0</v>
      </c>
      <c r="D774" s="67"/>
      <c r="E774" s="67"/>
      <c r="F774" s="50"/>
      <c r="G774" s="236"/>
      <c r="H774" s="236"/>
      <c r="I774" s="236"/>
      <c r="J774" s="236"/>
      <c r="K774" s="236"/>
      <c r="L774" s="236"/>
      <c r="M774" s="236"/>
      <c r="N774" s="236"/>
      <c r="O774" s="236"/>
      <c r="P774" s="236"/>
      <c r="Q774" s="236"/>
      <c r="R774" s="236"/>
      <c r="S774" s="236"/>
      <c r="T774" s="236"/>
      <c r="U774" s="236"/>
    </row>
    <row r="775" spans="1:6" ht="15">
      <c r="A775" s="95" t="s">
        <v>147</v>
      </c>
      <c r="B775" s="34" t="s">
        <v>541</v>
      </c>
      <c r="C775" s="8">
        <f t="shared" si="36"/>
        <v>0</v>
      </c>
      <c r="D775" s="2"/>
      <c r="E775" s="2"/>
      <c r="F775" s="2"/>
    </row>
    <row r="776" spans="1:6" ht="15">
      <c r="A776" s="95" t="s">
        <v>320</v>
      </c>
      <c r="B776" s="34" t="s">
        <v>41</v>
      </c>
      <c r="C776" s="14">
        <f aca="true" t="shared" si="37" ref="C776:C807">SUM(D776:F776)</f>
        <v>0</v>
      </c>
      <c r="D776" s="2"/>
      <c r="E776" s="2"/>
      <c r="F776" s="2"/>
    </row>
    <row r="777" spans="1:6" ht="15">
      <c r="A777" s="92" t="s">
        <v>11</v>
      </c>
      <c r="B777" s="34" t="s">
        <v>542</v>
      </c>
      <c r="C777" s="14">
        <f t="shared" si="37"/>
        <v>0</v>
      </c>
      <c r="D777" s="31"/>
      <c r="E777" s="31"/>
      <c r="F777" s="31"/>
    </row>
    <row r="778" spans="1:6" ht="15">
      <c r="A778" s="95" t="s">
        <v>321</v>
      </c>
      <c r="B778" s="34" t="s">
        <v>41</v>
      </c>
      <c r="C778" s="14">
        <f t="shared" si="37"/>
        <v>0</v>
      </c>
      <c r="D778" s="41"/>
      <c r="E778" s="41"/>
      <c r="F778" s="41"/>
    </row>
    <row r="779" spans="1:6" ht="15">
      <c r="A779" s="92" t="s">
        <v>89</v>
      </c>
      <c r="B779" s="117" t="s">
        <v>551</v>
      </c>
      <c r="C779" s="14">
        <f t="shared" si="37"/>
        <v>0</v>
      </c>
      <c r="D779" s="2"/>
      <c r="E779" s="2"/>
      <c r="F779" s="2"/>
    </row>
    <row r="780" spans="1:6" ht="15">
      <c r="A780" s="95" t="s">
        <v>322</v>
      </c>
      <c r="B780" s="34" t="s">
        <v>41</v>
      </c>
      <c r="C780" s="14">
        <f t="shared" si="37"/>
        <v>0</v>
      </c>
      <c r="D780" s="2"/>
      <c r="E780" s="2"/>
      <c r="F780" s="2"/>
    </row>
    <row r="781" spans="1:6" ht="15">
      <c r="A781" s="92" t="s">
        <v>323</v>
      </c>
      <c r="B781" s="34" t="s">
        <v>41</v>
      </c>
      <c r="C781" s="14">
        <f t="shared" si="37"/>
        <v>0</v>
      </c>
      <c r="D781" s="2"/>
      <c r="E781" s="2"/>
      <c r="F781" s="2"/>
    </row>
    <row r="782" spans="1:6" ht="15">
      <c r="A782" s="92" t="s">
        <v>324</v>
      </c>
      <c r="B782" s="162" t="s">
        <v>41</v>
      </c>
      <c r="C782" s="14">
        <f t="shared" si="37"/>
        <v>0</v>
      </c>
      <c r="D782" s="2"/>
      <c r="E782" s="2"/>
      <c r="F782" s="2"/>
    </row>
    <row r="783" spans="1:6" ht="15">
      <c r="A783" s="92" t="s">
        <v>325</v>
      </c>
      <c r="B783" s="162" t="s">
        <v>41</v>
      </c>
      <c r="C783" s="14">
        <f t="shared" si="37"/>
        <v>0</v>
      </c>
      <c r="D783" s="2"/>
      <c r="E783" s="2"/>
      <c r="F783" s="2"/>
    </row>
    <row r="784" spans="1:6" ht="15">
      <c r="A784" s="95" t="s">
        <v>326</v>
      </c>
      <c r="B784" s="104"/>
      <c r="C784" s="31"/>
      <c r="D784" s="2"/>
      <c r="E784" s="2"/>
      <c r="F784" s="2"/>
    </row>
    <row r="785" spans="1:6" ht="15">
      <c r="A785" s="92" t="s">
        <v>327</v>
      </c>
      <c r="B785" s="34" t="s">
        <v>22</v>
      </c>
      <c r="C785" s="14">
        <f t="shared" si="37"/>
        <v>0</v>
      </c>
      <c r="D785" s="2"/>
      <c r="E785" s="2"/>
      <c r="F785" s="2"/>
    </row>
    <row r="786" spans="1:6" ht="15">
      <c r="A786" s="92" t="s">
        <v>328</v>
      </c>
      <c r="B786" s="34" t="s">
        <v>22</v>
      </c>
      <c r="C786" s="14">
        <f t="shared" si="37"/>
        <v>0</v>
      </c>
      <c r="D786" s="53"/>
      <c r="E786" s="53"/>
      <c r="F786" s="53"/>
    </row>
    <row r="787" spans="1:6" ht="15">
      <c r="A787" s="92" t="s">
        <v>329</v>
      </c>
      <c r="B787" s="34" t="s">
        <v>22</v>
      </c>
      <c r="C787" s="14">
        <f t="shared" si="37"/>
        <v>0</v>
      </c>
      <c r="D787" s="46"/>
      <c r="E787" s="46"/>
      <c r="F787" s="46"/>
    </row>
    <row r="788" spans="1:6" ht="15">
      <c r="A788" s="92" t="s">
        <v>330</v>
      </c>
      <c r="B788" s="34" t="s">
        <v>22</v>
      </c>
      <c r="C788" s="14">
        <f t="shared" si="37"/>
        <v>0</v>
      </c>
      <c r="D788" s="2"/>
      <c r="E788" s="2"/>
      <c r="F788" s="2"/>
    </row>
    <row r="789" spans="1:6" ht="15">
      <c r="A789" s="92" t="s">
        <v>331</v>
      </c>
      <c r="B789" s="34" t="s">
        <v>41</v>
      </c>
      <c r="C789" s="14">
        <f t="shared" si="37"/>
        <v>0</v>
      </c>
      <c r="D789" s="2"/>
      <c r="E789" s="2"/>
      <c r="F789" s="2"/>
    </row>
    <row r="790" spans="1:6" ht="15">
      <c r="A790" s="92" t="s">
        <v>332</v>
      </c>
      <c r="B790" s="34" t="s">
        <v>41</v>
      </c>
      <c r="C790" s="14">
        <f t="shared" si="37"/>
        <v>0</v>
      </c>
      <c r="D790" s="41"/>
      <c r="E790" s="41"/>
      <c r="F790" s="41"/>
    </row>
    <row r="791" spans="1:6" ht="15">
      <c r="A791" s="114" t="s">
        <v>722</v>
      </c>
      <c r="B791" s="34" t="s">
        <v>333</v>
      </c>
      <c r="C791" s="14">
        <f t="shared" si="37"/>
        <v>0</v>
      </c>
      <c r="D791" s="41"/>
      <c r="E791" s="41"/>
      <c r="F791" s="41"/>
    </row>
    <row r="792" spans="1:6" ht="15">
      <c r="A792" s="92" t="s">
        <v>334</v>
      </c>
      <c r="B792" s="162" t="s">
        <v>41</v>
      </c>
      <c r="C792" s="14">
        <f t="shared" si="37"/>
        <v>0</v>
      </c>
      <c r="D792" s="68"/>
      <c r="E792" s="68"/>
      <c r="F792" s="68"/>
    </row>
    <row r="793" spans="1:6" ht="15">
      <c r="A793" s="114" t="s">
        <v>722</v>
      </c>
      <c r="B793" s="162" t="s">
        <v>244</v>
      </c>
      <c r="C793" s="14">
        <f t="shared" si="37"/>
        <v>0</v>
      </c>
      <c r="D793" s="62"/>
      <c r="E793" s="62"/>
      <c r="F793" s="62"/>
    </row>
    <row r="794" spans="1:6" ht="15">
      <c r="A794" s="92" t="s">
        <v>335</v>
      </c>
      <c r="B794" s="162" t="s">
        <v>41</v>
      </c>
      <c r="C794" s="14">
        <f t="shared" si="37"/>
        <v>0</v>
      </c>
      <c r="D794" s="63"/>
      <c r="E794" s="63"/>
      <c r="F794" s="63"/>
    </row>
    <row r="795" spans="1:6" ht="15">
      <c r="A795" s="114" t="s">
        <v>336</v>
      </c>
      <c r="B795" s="162" t="s">
        <v>206</v>
      </c>
      <c r="C795" s="14">
        <f t="shared" si="37"/>
        <v>0</v>
      </c>
      <c r="D795" s="63"/>
      <c r="E795" s="63"/>
      <c r="F795" s="63"/>
    </row>
    <row r="796" spans="1:6" ht="15">
      <c r="A796" s="92" t="s">
        <v>337</v>
      </c>
      <c r="B796" s="162" t="s">
        <v>41</v>
      </c>
      <c r="C796" s="14">
        <f t="shared" si="37"/>
        <v>0</v>
      </c>
      <c r="D796" s="50"/>
      <c r="E796" s="50"/>
      <c r="F796" s="50"/>
    </row>
    <row r="797" spans="1:6" ht="15">
      <c r="A797" s="114" t="s">
        <v>338</v>
      </c>
      <c r="B797" s="162" t="s">
        <v>244</v>
      </c>
      <c r="C797" s="14">
        <f t="shared" si="37"/>
        <v>0</v>
      </c>
      <c r="D797" s="63"/>
      <c r="E797" s="63"/>
      <c r="F797" s="63"/>
    </row>
    <row r="798" spans="1:6" ht="15" customHeight="1">
      <c r="A798" s="95" t="s">
        <v>634</v>
      </c>
      <c r="B798" s="162" t="s">
        <v>339</v>
      </c>
      <c r="C798" s="14">
        <f t="shared" si="37"/>
        <v>0</v>
      </c>
      <c r="D798" s="63"/>
      <c r="E798" s="63"/>
      <c r="F798" s="63"/>
    </row>
    <row r="799" spans="1:6" ht="28.5">
      <c r="A799" s="95" t="s">
        <v>723</v>
      </c>
      <c r="B799" s="162"/>
      <c r="C799" s="31"/>
      <c r="D799" s="63"/>
      <c r="E799" s="63"/>
      <c r="F799" s="63"/>
    </row>
    <row r="800" spans="1:6" ht="15">
      <c r="A800" s="92" t="s">
        <v>499</v>
      </c>
      <c r="B800" s="162" t="s">
        <v>72</v>
      </c>
      <c r="C800" s="14">
        <f t="shared" si="37"/>
        <v>0</v>
      </c>
      <c r="D800" s="63"/>
      <c r="E800" s="63"/>
      <c r="F800" s="63"/>
    </row>
    <row r="801" spans="1:6" ht="15">
      <c r="A801" s="92" t="s">
        <v>500</v>
      </c>
      <c r="B801" s="162" t="s">
        <v>501</v>
      </c>
      <c r="C801" s="14">
        <f t="shared" si="37"/>
        <v>0</v>
      </c>
      <c r="D801" s="63"/>
      <c r="E801" s="63"/>
      <c r="F801" s="63"/>
    </row>
    <row r="802" spans="1:6" ht="15">
      <c r="A802" s="92" t="s">
        <v>444</v>
      </c>
      <c r="B802" s="162" t="s">
        <v>445</v>
      </c>
      <c r="C802" s="14">
        <f t="shared" si="37"/>
        <v>0</v>
      </c>
      <c r="D802" s="63"/>
      <c r="E802" s="63"/>
      <c r="F802" s="63"/>
    </row>
    <row r="803" spans="1:6" ht="30">
      <c r="A803" s="92" t="s">
        <v>502</v>
      </c>
      <c r="B803" s="162" t="s">
        <v>543</v>
      </c>
      <c r="C803" s="14">
        <f t="shared" si="37"/>
        <v>0</v>
      </c>
      <c r="D803" s="63"/>
      <c r="E803" s="63"/>
      <c r="F803" s="63"/>
    </row>
    <row r="804" spans="1:6" ht="30">
      <c r="A804" s="92" t="s">
        <v>503</v>
      </c>
      <c r="B804" s="162" t="s">
        <v>543</v>
      </c>
      <c r="C804" s="14">
        <f t="shared" si="37"/>
        <v>0</v>
      </c>
      <c r="D804" s="63"/>
      <c r="E804" s="63"/>
      <c r="F804" s="63"/>
    </row>
    <row r="805" spans="1:6" ht="15">
      <c r="A805" s="92" t="s">
        <v>633</v>
      </c>
      <c r="B805" s="162" t="s">
        <v>72</v>
      </c>
      <c r="C805" s="14">
        <f t="shared" si="37"/>
        <v>0</v>
      </c>
      <c r="D805" s="63"/>
      <c r="E805" s="63"/>
      <c r="F805" s="63"/>
    </row>
    <row r="806" spans="1:6" ht="15">
      <c r="A806" s="92" t="s">
        <v>632</v>
      </c>
      <c r="B806" s="162" t="s">
        <v>72</v>
      </c>
      <c r="C806" s="14">
        <f t="shared" si="37"/>
        <v>0</v>
      </c>
      <c r="D806" s="63"/>
      <c r="E806" s="63"/>
      <c r="F806" s="63"/>
    </row>
    <row r="807" spans="1:6" ht="15">
      <c r="A807" s="47" t="s">
        <v>724</v>
      </c>
      <c r="B807" s="162" t="s">
        <v>41</v>
      </c>
      <c r="C807" s="14">
        <f t="shared" si="37"/>
        <v>0</v>
      </c>
      <c r="D807" s="63"/>
      <c r="E807" s="63"/>
      <c r="F807" s="63"/>
    </row>
    <row r="808" spans="1:6" ht="15">
      <c r="A808" s="351" t="s">
        <v>504</v>
      </c>
      <c r="B808" s="351"/>
      <c r="C808" s="351"/>
      <c r="D808" s="351"/>
      <c r="E808" s="351"/>
      <c r="F808" s="351"/>
    </row>
    <row r="809" spans="1:6" ht="36" customHeight="1">
      <c r="A809" s="148" t="s">
        <v>725</v>
      </c>
      <c r="B809" s="51" t="s">
        <v>41</v>
      </c>
      <c r="C809" s="213">
        <f aca="true" t="shared" si="38" ref="C809:C833">SUM(D809:F809)</f>
        <v>9</v>
      </c>
      <c r="D809" s="189">
        <f>D810+D811+D812+D813+D814+D815+D816+D817+D818+D819</f>
        <v>7</v>
      </c>
      <c r="E809" s="189">
        <f>E810+E811+E812+E813+E814+E815+E816+E817+E818+E819</f>
        <v>1</v>
      </c>
      <c r="F809" s="189">
        <f>F810+F811+F812+F813+F814+F815+F816+F817+F818+F819</f>
        <v>1</v>
      </c>
    </row>
    <row r="810" spans="1:6" ht="15">
      <c r="A810" s="149" t="s">
        <v>47</v>
      </c>
      <c r="B810" s="51" t="s">
        <v>41</v>
      </c>
      <c r="C810" s="213">
        <f t="shared" si="38"/>
        <v>0</v>
      </c>
      <c r="D810" s="173"/>
      <c r="E810" s="173"/>
      <c r="F810" s="173"/>
    </row>
    <row r="811" spans="1:6" ht="30">
      <c r="A811" s="149" t="s">
        <v>340</v>
      </c>
      <c r="B811" s="51" t="s">
        <v>41</v>
      </c>
      <c r="C811" s="213">
        <f t="shared" si="38"/>
        <v>0</v>
      </c>
      <c r="D811" s="173"/>
      <c r="E811" s="173"/>
      <c r="F811" s="173"/>
    </row>
    <row r="812" spans="1:6" ht="15">
      <c r="A812" s="149" t="s">
        <v>51</v>
      </c>
      <c r="B812" s="51" t="s">
        <v>41</v>
      </c>
      <c r="C812" s="213">
        <f t="shared" si="38"/>
        <v>0</v>
      </c>
      <c r="D812" s="173"/>
      <c r="E812" s="173"/>
      <c r="F812" s="173"/>
    </row>
    <row r="813" spans="1:6" ht="30">
      <c r="A813" s="149" t="s">
        <v>4</v>
      </c>
      <c r="B813" s="51" t="s">
        <v>41</v>
      </c>
      <c r="C813" s="213">
        <f t="shared" si="38"/>
        <v>1</v>
      </c>
      <c r="D813" s="173">
        <v>1</v>
      </c>
      <c r="E813" s="173"/>
      <c r="F813" s="173"/>
    </row>
    <row r="814" spans="1:6" ht="15">
      <c r="A814" s="149" t="s">
        <v>341</v>
      </c>
      <c r="B814" s="51" t="s">
        <v>41</v>
      </c>
      <c r="C814" s="213">
        <f t="shared" si="38"/>
        <v>5</v>
      </c>
      <c r="D814" s="173">
        <v>3</v>
      </c>
      <c r="E814" s="173">
        <v>1</v>
      </c>
      <c r="F814" s="173">
        <v>1</v>
      </c>
    </row>
    <row r="815" spans="1:6" ht="35.25" customHeight="1">
      <c r="A815" s="149" t="s">
        <v>547</v>
      </c>
      <c r="B815" s="51" t="s">
        <v>41</v>
      </c>
      <c r="C815" s="213">
        <f t="shared" si="38"/>
        <v>0</v>
      </c>
      <c r="D815" s="173"/>
      <c r="E815" s="173"/>
      <c r="F815" s="173"/>
    </row>
    <row r="816" spans="1:6" ht="15">
      <c r="A816" s="149" t="s">
        <v>527</v>
      </c>
      <c r="B816" s="51" t="s">
        <v>41</v>
      </c>
      <c r="C816" s="213">
        <f t="shared" si="38"/>
        <v>0</v>
      </c>
      <c r="D816" s="173"/>
      <c r="E816" s="173"/>
      <c r="F816" s="173"/>
    </row>
    <row r="817" spans="1:6" ht="15">
      <c r="A817" s="149" t="s">
        <v>528</v>
      </c>
      <c r="B817" s="51" t="s">
        <v>41</v>
      </c>
      <c r="C817" s="213">
        <f t="shared" si="38"/>
        <v>3</v>
      </c>
      <c r="D817" s="173">
        <v>3</v>
      </c>
      <c r="E817" s="173"/>
      <c r="F817" s="173"/>
    </row>
    <row r="818" spans="1:6" ht="15">
      <c r="A818" s="149" t="s">
        <v>529</v>
      </c>
      <c r="B818" s="51" t="s">
        <v>41</v>
      </c>
      <c r="C818" s="213">
        <f t="shared" si="38"/>
        <v>0</v>
      </c>
      <c r="D818" s="173"/>
      <c r="E818" s="173"/>
      <c r="F818" s="173"/>
    </row>
    <row r="819" spans="1:6" ht="15">
      <c r="A819" s="149" t="s">
        <v>325</v>
      </c>
      <c r="B819" s="51" t="s">
        <v>41</v>
      </c>
      <c r="C819" s="213">
        <f t="shared" si="38"/>
        <v>0</v>
      </c>
      <c r="D819" s="173"/>
      <c r="E819" s="173"/>
      <c r="F819" s="173"/>
    </row>
    <row r="820" spans="1:6" ht="42.75">
      <c r="A820" s="148" t="s">
        <v>726</v>
      </c>
      <c r="B820" s="51" t="s">
        <v>24</v>
      </c>
      <c r="C820" s="213">
        <f t="shared" si="38"/>
        <v>21</v>
      </c>
      <c r="D820" s="200">
        <f>SUM(D821:D830)</f>
        <v>15</v>
      </c>
      <c r="E820" s="200">
        <f>SUM(E821:E830)</f>
        <v>5</v>
      </c>
      <c r="F820" s="200">
        <f>SUM(F821:F830)</f>
        <v>1</v>
      </c>
    </row>
    <row r="821" spans="1:6" ht="15">
      <c r="A821" s="149" t="s">
        <v>47</v>
      </c>
      <c r="B821" s="51" t="s">
        <v>24</v>
      </c>
      <c r="C821" s="213">
        <f t="shared" si="38"/>
        <v>0</v>
      </c>
      <c r="D821" s="173"/>
      <c r="E821" s="173"/>
      <c r="F821" s="173"/>
    </row>
    <row r="822" spans="1:6" ht="30">
      <c r="A822" s="149" t="s">
        <v>340</v>
      </c>
      <c r="B822" s="51" t="s">
        <v>24</v>
      </c>
      <c r="C822" s="213">
        <f t="shared" si="38"/>
        <v>4</v>
      </c>
      <c r="D822" s="173"/>
      <c r="E822" s="173">
        <v>4</v>
      </c>
      <c r="F822" s="173"/>
    </row>
    <row r="823" spans="1:6" ht="15">
      <c r="A823" s="149" t="s">
        <v>51</v>
      </c>
      <c r="B823" s="51" t="s">
        <v>24</v>
      </c>
      <c r="C823" s="213">
        <f t="shared" si="38"/>
        <v>0</v>
      </c>
      <c r="D823" s="173"/>
      <c r="E823" s="173"/>
      <c r="F823" s="173"/>
    </row>
    <row r="824" spans="1:6" ht="30">
      <c r="A824" s="149" t="s">
        <v>4</v>
      </c>
      <c r="B824" s="51" t="s">
        <v>24</v>
      </c>
      <c r="C824" s="213">
        <f t="shared" si="38"/>
        <v>1</v>
      </c>
      <c r="D824" s="173">
        <v>1</v>
      </c>
      <c r="E824" s="173"/>
      <c r="F824" s="173"/>
    </row>
    <row r="825" spans="1:6" ht="15">
      <c r="A825" s="149" t="s">
        <v>341</v>
      </c>
      <c r="B825" s="51" t="s">
        <v>24</v>
      </c>
      <c r="C825" s="213">
        <f t="shared" si="38"/>
        <v>13</v>
      </c>
      <c r="D825" s="173">
        <v>11</v>
      </c>
      <c r="E825" s="173">
        <v>1</v>
      </c>
      <c r="F825" s="173">
        <v>1</v>
      </c>
    </row>
    <row r="826" spans="1:6" ht="30">
      <c r="A826" s="33" t="s">
        <v>547</v>
      </c>
      <c r="B826" s="51" t="s">
        <v>24</v>
      </c>
      <c r="C826" s="213">
        <f t="shared" si="38"/>
        <v>0</v>
      </c>
      <c r="D826" s="173"/>
      <c r="E826" s="173"/>
      <c r="F826" s="173"/>
    </row>
    <row r="827" spans="1:6" ht="15">
      <c r="A827" s="149" t="s">
        <v>527</v>
      </c>
      <c r="B827" s="51" t="s">
        <v>24</v>
      </c>
      <c r="C827" s="213">
        <f t="shared" si="38"/>
        <v>0</v>
      </c>
      <c r="D827" s="173"/>
      <c r="E827" s="173"/>
      <c r="F827" s="173"/>
    </row>
    <row r="828" spans="1:6" ht="15">
      <c r="A828" s="149" t="s">
        <v>528</v>
      </c>
      <c r="B828" s="51" t="s">
        <v>24</v>
      </c>
      <c r="C828" s="213">
        <f t="shared" si="38"/>
        <v>3</v>
      </c>
      <c r="D828" s="173">
        <v>3</v>
      </c>
      <c r="E828" s="173"/>
      <c r="F828" s="173"/>
    </row>
    <row r="829" spans="1:6" ht="15">
      <c r="A829" s="149" t="s">
        <v>529</v>
      </c>
      <c r="B829" s="51" t="s">
        <v>24</v>
      </c>
      <c r="C829" s="213">
        <f t="shared" si="38"/>
        <v>0</v>
      </c>
      <c r="D829" s="173"/>
      <c r="E829" s="173"/>
      <c r="F829" s="173"/>
    </row>
    <row r="830" spans="1:6" ht="15">
      <c r="A830" s="149" t="s">
        <v>325</v>
      </c>
      <c r="B830" s="51" t="s">
        <v>24</v>
      </c>
      <c r="C830" s="8">
        <f t="shared" si="38"/>
        <v>0</v>
      </c>
      <c r="D830" s="173"/>
      <c r="E830" s="173"/>
      <c r="F830" s="173"/>
    </row>
    <row r="831" spans="1:6" ht="15">
      <c r="A831" s="148" t="s">
        <v>342</v>
      </c>
      <c r="B831" s="34" t="s">
        <v>584</v>
      </c>
      <c r="C831" s="8">
        <f t="shared" si="38"/>
        <v>167.39999999999998</v>
      </c>
      <c r="D831" s="326">
        <v>92.5</v>
      </c>
      <c r="E831" s="326">
        <v>49.2</v>
      </c>
      <c r="F831" s="326">
        <v>25.7</v>
      </c>
    </row>
    <row r="832" spans="1:6" ht="28.5">
      <c r="A832" s="148" t="s">
        <v>343</v>
      </c>
      <c r="B832" s="51" t="s">
        <v>24</v>
      </c>
      <c r="C832" s="213">
        <f t="shared" si="38"/>
        <v>36</v>
      </c>
      <c r="D832" s="64">
        <v>17</v>
      </c>
      <c r="E832" s="64">
        <v>12</v>
      </c>
      <c r="F832" s="7">
        <v>7</v>
      </c>
    </row>
    <row r="833" spans="1:6" ht="28.5">
      <c r="A833" s="148" t="s">
        <v>344</v>
      </c>
      <c r="B833" s="51" t="s">
        <v>24</v>
      </c>
      <c r="C833" s="213">
        <f t="shared" si="38"/>
        <v>86</v>
      </c>
      <c r="D833" s="64">
        <v>34</v>
      </c>
      <c r="E833" s="64">
        <v>39</v>
      </c>
      <c r="F833" s="7">
        <v>13</v>
      </c>
    </row>
    <row r="834" spans="1:6" ht="15">
      <c r="A834" s="352" t="s">
        <v>345</v>
      </c>
      <c r="B834" s="352"/>
      <c r="C834" s="352"/>
      <c r="D834" s="352"/>
      <c r="E834" s="352"/>
      <c r="F834" s="352"/>
    </row>
    <row r="835" spans="1:6" ht="15">
      <c r="A835" s="344" t="s">
        <v>346</v>
      </c>
      <c r="B835" s="345"/>
      <c r="C835" s="345"/>
      <c r="D835" s="345"/>
      <c r="E835" s="345"/>
      <c r="F835" s="346"/>
    </row>
    <row r="836" spans="1:6" ht="15">
      <c r="A836" s="47" t="s">
        <v>730</v>
      </c>
      <c r="B836" s="51" t="s">
        <v>41</v>
      </c>
      <c r="C836" s="74">
        <f aca="true" t="shared" si="39" ref="C836:C844">SUM(D836:F836)</f>
        <v>487</v>
      </c>
      <c r="D836" s="74">
        <f>D837+D838+D839</f>
        <v>289</v>
      </c>
      <c r="E836" s="74">
        <f>E837+E838+E839</f>
        <v>118</v>
      </c>
      <c r="F836" s="74">
        <f>F837+F838+F839</f>
        <v>80</v>
      </c>
    </row>
    <row r="837" spans="1:6" ht="15">
      <c r="A837" s="44" t="s">
        <v>347</v>
      </c>
      <c r="B837" s="51" t="s">
        <v>41</v>
      </c>
      <c r="C837" s="74">
        <f t="shared" si="39"/>
        <v>0</v>
      </c>
      <c r="D837" s="69"/>
      <c r="E837" s="69"/>
      <c r="F837" s="90"/>
    </row>
    <row r="838" spans="1:6" ht="15">
      <c r="A838" s="44" t="s">
        <v>348</v>
      </c>
      <c r="B838" s="51" t="s">
        <v>41</v>
      </c>
      <c r="C838" s="74">
        <f t="shared" si="39"/>
        <v>0</v>
      </c>
      <c r="D838" s="69"/>
      <c r="E838" s="69"/>
      <c r="F838" s="90"/>
    </row>
    <row r="839" spans="1:6" ht="15">
      <c r="A839" s="44" t="s">
        <v>762</v>
      </c>
      <c r="B839" s="51" t="s">
        <v>41</v>
      </c>
      <c r="C839" s="74">
        <f t="shared" si="39"/>
        <v>487</v>
      </c>
      <c r="D839" s="252">
        <v>289</v>
      </c>
      <c r="E839" s="252">
        <v>118</v>
      </c>
      <c r="F839" s="252">
        <v>80</v>
      </c>
    </row>
    <row r="840" spans="1:6" ht="15">
      <c r="A840" s="115" t="s">
        <v>763</v>
      </c>
      <c r="B840" s="51" t="s">
        <v>41</v>
      </c>
      <c r="C840" s="74">
        <f t="shared" si="39"/>
        <v>39</v>
      </c>
      <c r="D840" s="252">
        <v>15</v>
      </c>
      <c r="E840" s="252">
        <v>14</v>
      </c>
      <c r="F840" s="252">
        <v>10</v>
      </c>
    </row>
    <row r="841" spans="1:6" ht="15">
      <c r="A841" s="47" t="s">
        <v>349</v>
      </c>
      <c r="B841" s="51" t="s">
        <v>2</v>
      </c>
      <c r="C841" s="40">
        <f t="shared" si="39"/>
        <v>0</v>
      </c>
      <c r="D841" s="178"/>
      <c r="E841" s="178"/>
      <c r="F841" s="178"/>
    </row>
    <row r="842" spans="1:6" ht="15">
      <c r="A842" s="47" t="s">
        <v>539</v>
      </c>
      <c r="B842" s="51" t="s">
        <v>2</v>
      </c>
      <c r="C842" s="40">
        <f t="shared" si="39"/>
        <v>0</v>
      </c>
      <c r="D842" s="175">
        <f>D843+D844</f>
        <v>0</v>
      </c>
      <c r="E842" s="175">
        <f>E843+E844</f>
        <v>0</v>
      </c>
      <c r="F842" s="175">
        <f>F843+F844</f>
        <v>0</v>
      </c>
    </row>
    <row r="843" spans="1:6" ht="15">
      <c r="A843" s="44" t="s">
        <v>350</v>
      </c>
      <c r="B843" s="48" t="s">
        <v>2</v>
      </c>
      <c r="C843" s="40">
        <f t="shared" si="39"/>
        <v>0</v>
      </c>
      <c r="D843" s="38"/>
      <c r="E843" s="38"/>
      <c r="F843" s="38"/>
    </row>
    <row r="844" spans="1:6" ht="15">
      <c r="A844" s="44" t="s">
        <v>351</v>
      </c>
      <c r="B844" s="48" t="s">
        <v>2</v>
      </c>
      <c r="C844" s="40">
        <f t="shared" si="39"/>
        <v>0</v>
      </c>
      <c r="D844" s="38"/>
      <c r="E844" s="38"/>
      <c r="F844" s="38"/>
    </row>
    <row r="845" spans="1:6" ht="15">
      <c r="A845" s="47" t="s">
        <v>352</v>
      </c>
      <c r="B845" s="70"/>
      <c r="C845" s="71"/>
      <c r="D845" s="109"/>
      <c r="E845" s="190"/>
      <c r="F845" s="190"/>
    </row>
    <row r="846" spans="1:6" ht="15">
      <c r="A846" s="44" t="s">
        <v>350</v>
      </c>
      <c r="B846" s="48" t="s">
        <v>353</v>
      </c>
      <c r="C846" s="195" t="e">
        <f aca="true" t="shared" si="40" ref="C846:F847">C861/C843*10</f>
        <v>#DIV/0!</v>
      </c>
      <c r="D846" s="217" t="e">
        <f t="shared" si="40"/>
        <v>#DIV/0!</v>
      </c>
      <c r="E846" s="217" t="e">
        <f t="shared" si="40"/>
        <v>#DIV/0!</v>
      </c>
      <c r="F846" s="217" t="e">
        <f t="shared" si="40"/>
        <v>#DIV/0!</v>
      </c>
    </row>
    <row r="847" spans="1:6" ht="15">
      <c r="A847" s="44" t="s">
        <v>351</v>
      </c>
      <c r="B847" s="48" t="s">
        <v>353</v>
      </c>
      <c r="C847" s="195" t="e">
        <f t="shared" si="40"/>
        <v>#DIV/0!</v>
      </c>
      <c r="D847" s="217" t="e">
        <f t="shared" si="40"/>
        <v>#DIV/0!</v>
      </c>
      <c r="E847" s="217" t="e">
        <f t="shared" si="40"/>
        <v>#DIV/0!</v>
      </c>
      <c r="F847" s="217" t="e">
        <f t="shared" si="40"/>
        <v>#DIV/0!</v>
      </c>
    </row>
    <row r="848" spans="1:6" ht="18" customHeight="1">
      <c r="A848" s="44" t="s">
        <v>727</v>
      </c>
      <c r="B848" s="51" t="s">
        <v>5</v>
      </c>
      <c r="C848" s="74">
        <f aca="true" t="shared" si="41" ref="C848:C856">SUM(D848:F848)</f>
        <v>0</v>
      </c>
      <c r="D848" s="105"/>
      <c r="E848" s="105"/>
      <c r="F848" s="7"/>
    </row>
    <row r="849" spans="1:6" ht="15">
      <c r="A849" s="115" t="s">
        <v>761</v>
      </c>
      <c r="B849" s="51" t="s">
        <v>5</v>
      </c>
      <c r="C849" s="74">
        <f t="shared" si="41"/>
        <v>0</v>
      </c>
      <c r="D849" s="141"/>
      <c r="E849" s="141"/>
      <c r="F849" s="7"/>
    </row>
    <row r="850" spans="1:6" ht="15">
      <c r="A850" s="44" t="s">
        <v>728</v>
      </c>
      <c r="B850" s="51" t="s">
        <v>5</v>
      </c>
      <c r="C850" s="74">
        <f t="shared" si="41"/>
        <v>0</v>
      </c>
      <c r="D850" s="141"/>
      <c r="E850" s="141"/>
      <c r="F850" s="7"/>
    </row>
    <row r="851" spans="1:6" ht="15">
      <c r="A851" s="114" t="s">
        <v>365</v>
      </c>
      <c r="B851" s="162" t="s">
        <v>5</v>
      </c>
      <c r="C851" s="74">
        <f t="shared" si="41"/>
        <v>0</v>
      </c>
      <c r="D851" s="141"/>
      <c r="E851" s="141"/>
      <c r="F851" s="7"/>
    </row>
    <row r="852" spans="1:6" ht="15">
      <c r="A852" s="44" t="s">
        <v>354</v>
      </c>
      <c r="B852" s="51" t="s">
        <v>5</v>
      </c>
      <c r="C852" s="74">
        <f t="shared" si="41"/>
        <v>0</v>
      </c>
      <c r="D852" s="141"/>
      <c r="E852" s="141"/>
      <c r="F852" s="7"/>
    </row>
    <row r="853" spans="1:6" ht="15">
      <c r="A853" s="44" t="s">
        <v>355</v>
      </c>
      <c r="B853" s="51" t="s">
        <v>5</v>
      </c>
      <c r="C853" s="74">
        <f t="shared" si="41"/>
        <v>0</v>
      </c>
      <c r="D853" s="141"/>
      <c r="E853" s="141"/>
      <c r="F853" s="7"/>
    </row>
    <row r="854" spans="1:6" ht="15">
      <c r="A854" s="44" t="s">
        <v>133</v>
      </c>
      <c r="B854" s="51" t="s">
        <v>5</v>
      </c>
      <c r="C854" s="74">
        <f t="shared" si="41"/>
        <v>0</v>
      </c>
      <c r="D854" s="141"/>
      <c r="E854" s="141"/>
      <c r="F854" s="7"/>
    </row>
    <row r="855" spans="1:6" ht="15">
      <c r="A855" s="44" t="s">
        <v>366</v>
      </c>
      <c r="B855" s="51" t="s">
        <v>5</v>
      </c>
      <c r="C855" s="74">
        <f t="shared" si="41"/>
        <v>0</v>
      </c>
      <c r="D855" s="141"/>
      <c r="E855" s="141"/>
      <c r="F855" s="7"/>
    </row>
    <row r="856" spans="1:6" ht="15">
      <c r="A856" s="44" t="s">
        <v>356</v>
      </c>
      <c r="B856" s="51" t="s">
        <v>5</v>
      </c>
      <c r="C856" s="74">
        <f t="shared" si="41"/>
        <v>0</v>
      </c>
      <c r="D856" s="90"/>
      <c r="E856" s="90"/>
      <c r="F856" s="7"/>
    </row>
    <row r="857" spans="1:6" ht="15">
      <c r="A857" s="47" t="s">
        <v>357</v>
      </c>
      <c r="B857" s="61"/>
      <c r="C857" s="73"/>
      <c r="D857" s="121"/>
      <c r="E857" s="121"/>
      <c r="F857" s="121"/>
    </row>
    <row r="858" spans="1:7" ht="15">
      <c r="A858" s="44" t="s">
        <v>358</v>
      </c>
      <c r="B858" s="51" t="s">
        <v>13</v>
      </c>
      <c r="C858" s="40">
        <f>SUM(D858:F858)</f>
        <v>0</v>
      </c>
      <c r="D858" s="46"/>
      <c r="E858" s="46"/>
      <c r="F858" s="46"/>
      <c r="G858" s="218"/>
    </row>
    <row r="859" spans="1:6" ht="15">
      <c r="A859" s="44" t="s">
        <v>359</v>
      </c>
      <c r="B859" s="51" t="s">
        <v>13</v>
      </c>
      <c r="C859" s="40">
        <f aca="true" t="shared" si="42" ref="C859:C867">SUM(D859:F859)</f>
        <v>0</v>
      </c>
      <c r="D859" s="38"/>
      <c r="E859" s="38"/>
      <c r="F859" s="38"/>
    </row>
    <row r="860" spans="1:6" ht="15">
      <c r="A860" s="44" t="s">
        <v>360</v>
      </c>
      <c r="B860" s="51" t="s">
        <v>361</v>
      </c>
      <c r="C860" s="40">
        <f t="shared" si="42"/>
        <v>0</v>
      </c>
      <c r="D860" s="38"/>
      <c r="E860" s="38"/>
      <c r="F860" s="38"/>
    </row>
    <row r="861" spans="1:6" ht="15">
      <c r="A861" s="44" t="s">
        <v>350</v>
      </c>
      <c r="B861" s="51" t="s">
        <v>13</v>
      </c>
      <c r="C861" s="40">
        <f t="shared" si="42"/>
        <v>0</v>
      </c>
      <c r="D861" s="38"/>
      <c r="E861" s="38"/>
      <c r="F861" s="38"/>
    </row>
    <row r="862" spans="1:8" ht="15">
      <c r="A862" s="44" t="s">
        <v>351</v>
      </c>
      <c r="B862" s="51" t="s">
        <v>13</v>
      </c>
      <c r="C862" s="40">
        <f t="shared" si="42"/>
        <v>0</v>
      </c>
      <c r="D862" s="191"/>
      <c r="E862" s="191"/>
      <c r="F862" s="191"/>
      <c r="G862" s="218"/>
      <c r="H862" s="218"/>
    </row>
    <row r="863" spans="1:8" ht="15">
      <c r="A863" s="95" t="s">
        <v>578</v>
      </c>
      <c r="B863" s="34" t="s">
        <v>62</v>
      </c>
      <c r="C863" s="40">
        <f t="shared" si="42"/>
        <v>0</v>
      </c>
      <c r="D863" s="46"/>
      <c r="E863" s="46"/>
      <c r="F863" s="142"/>
      <c r="G863" s="218"/>
      <c r="H863" s="218"/>
    </row>
    <row r="864" spans="1:6" ht="28.5">
      <c r="A864" s="47" t="s">
        <v>756</v>
      </c>
      <c r="B864" s="34" t="s">
        <v>41</v>
      </c>
      <c r="C864" s="14">
        <f t="shared" si="42"/>
        <v>0</v>
      </c>
      <c r="D864" s="74">
        <f>D865+D866+D867</f>
        <v>0</v>
      </c>
      <c r="E864" s="74">
        <f>E865+E866+E867</f>
        <v>0</v>
      </c>
      <c r="F864" s="74">
        <f>F865+F866+F867</f>
        <v>0</v>
      </c>
    </row>
    <row r="865" spans="1:6" ht="15">
      <c r="A865" s="146" t="s">
        <v>362</v>
      </c>
      <c r="B865" s="51" t="s">
        <v>41</v>
      </c>
      <c r="C865" s="14">
        <f t="shared" si="42"/>
        <v>0</v>
      </c>
      <c r="D865" s="46"/>
      <c r="E865" s="46"/>
      <c r="F865" s="46"/>
    </row>
    <row r="866" spans="1:6" ht="15">
      <c r="A866" s="146" t="s">
        <v>363</v>
      </c>
      <c r="B866" s="51" t="s">
        <v>41</v>
      </c>
      <c r="C866" s="14">
        <f t="shared" si="42"/>
        <v>0</v>
      </c>
      <c r="D866" s="46"/>
      <c r="E866" s="46"/>
      <c r="F866" s="46"/>
    </row>
    <row r="867" spans="1:6" ht="15">
      <c r="A867" s="146" t="s">
        <v>364</v>
      </c>
      <c r="B867" s="51" t="s">
        <v>41</v>
      </c>
      <c r="C867" s="14">
        <f t="shared" si="42"/>
        <v>0</v>
      </c>
      <c r="D867" s="46"/>
      <c r="E867" s="46"/>
      <c r="F867" s="46"/>
    </row>
    <row r="868" spans="1:6" ht="15">
      <c r="A868" s="359" t="s">
        <v>758</v>
      </c>
      <c r="B868" s="359"/>
      <c r="C868" s="359"/>
      <c r="D868" s="359"/>
      <c r="E868" s="359"/>
      <c r="F868" s="359"/>
    </row>
    <row r="869" spans="1:6" ht="15">
      <c r="A869" s="95" t="s">
        <v>765</v>
      </c>
      <c r="B869" s="48" t="s">
        <v>2</v>
      </c>
      <c r="C869" s="14">
        <f>SUM(D869:F869)</f>
        <v>87.9</v>
      </c>
      <c r="D869" s="175">
        <f>D870+D871</f>
        <v>25.4</v>
      </c>
      <c r="E869" s="175">
        <f>E870+E871</f>
        <v>33.7</v>
      </c>
      <c r="F869" s="175">
        <f>F870+F871</f>
        <v>28.799999999999997</v>
      </c>
    </row>
    <row r="870" spans="1:6" ht="15">
      <c r="A870" s="92" t="s">
        <v>350</v>
      </c>
      <c r="B870" s="48" t="s">
        <v>2</v>
      </c>
      <c r="C870" s="14">
        <f>SUM(D870:F870)</f>
        <v>68.8</v>
      </c>
      <c r="D870" s="121">
        <v>17.8</v>
      </c>
      <c r="E870" s="121">
        <v>28.3</v>
      </c>
      <c r="F870" s="121">
        <v>22.7</v>
      </c>
    </row>
    <row r="871" spans="1:7" ht="15">
      <c r="A871" s="92" t="s">
        <v>351</v>
      </c>
      <c r="B871" s="48" t="s">
        <v>2</v>
      </c>
      <c r="C871" s="176">
        <f>SUM(D871:F871)</f>
        <v>19.1</v>
      </c>
      <c r="D871" s="53">
        <v>7.6</v>
      </c>
      <c r="E871" s="53">
        <v>5.4</v>
      </c>
      <c r="F871" s="53">
        <v>6.1</v>
      </c>
      <c r="G871" s="218"/>
    </row>
    <row r="872" spans="1:7" ht="15">
      <c r="A872" s="95" t="s">
        <v>759</v>
      </c>
      <c r="B872" s="48"/>
      <c r="C872" s="71"/>
      <c r="D872" s="53"/>
      <c r="E872" s="53"/>
      <c r="F872" s="53"/>
      <c r="G872" s="218"/>
    </row>
    <row r="873" spans="1:6" ht="15">
      <c r="A873" s="92" t="s">
        <v>350</v>
      </c>
      <c r="B873" s="48" t="s">
        <v>6</v>
      </c>
      <c r="C873" s="72">
        <f aca="true" t="shared" si="43" ref="C873:F874">C888/C870*10</f>
        <v>54.21511627906977</v>
      </c>
      <c r="D873" s="197">
        <f t="shared" si="43"/>
        <v>102.80898876404494</v>
      </c>
      <c r="E873" s="197">
        <f t="shared" si="43"/>
        <v>36.39575971731449</v>
      </c>
      <c r="F873" s="197">
        <f t="shared" si="43"/>
        <v>38.32599118942731</v>
      </c>
    </row>
    <row r="874" spans="1:6" ht="15">
      <c r="A874" s="92" t="s">
        <v>351</v>
      </c>
      <c r="B874" s="48" t="s">
        <v>6</v>
      </c>
      <c r="C874" s="72">
        <f t="shared" si="43"/>
        <v>123.56020942408377</v>
      </c>
      <c r="D874" s="197">
        <f t="shared" si="43"/>
        <v>143.42105263157896</v>
      </c>
      <c r="E874" s="197">
        <f t="shared" si="43"/>
        <v>146.29629629629628</v>
      </c>
      <c r="F874" s="197">
        <f t="shared" si="43"/>
        <v>78.68852459016394</v>
      </c>
    </row>
    <row r="875" spans="1:6" ht="18" customHeight="1">
      <c r="A875" s="95" t="s">
        <v>760</v>
      </c>
      <c r="B875" s="48" t="s">
        <v>5</v>
      </c>
      <c r="C875" s="196">
        <f aca="true" t="shared" si="44" ref="C875:C890">SUM(D875:F875)</f>
        <v>50</v>
      </c>
      <c r="D875" s="105">
        <v>12</v>
      </c>
      <c r="E875" s="105">
        <v>6</v>
      </c>
      <c r="F875" s="7">
        <v>32</v>
      </c>
    </row>
    <row r="876" spans="1:6" ht="15">
      <c r="A876" s="114" t="s">
        <v>761</v>
      </c>
      <c r="B876" s="48" t="s">
        <v>5</v>
      </c>
      <c r="C876" s="74">
        <f t="shared" si="44"/>
        <v>27</v>
      </c>
      <c r="D876" s="141">
        <v>7</v>
      </c>
      <c r="E876" s="141">
        <v>5</v>
      </c>
      <c r="F876" s="7">
        <v>15</v>
      </c>
    </row>
    <row r="877" spans="1:6" ht="15">
      <c r="A877" s="92" t="s">
        <v>731</v>
      </c>
      <c r="B877" s="48" t="s">
        <v>5</v>
      </c>
      <c r="C877" s="74">
        <f t="shared" si="44"/>
        <v>56</v>
      </c>
      <c r="D877" s="141">
        <v>20</v>
      </c>
      <c r="E877" s="141">
        <v>11</v>
      </c>
      <c r="F877" s="7">
        <v>25</v>
      </c>
    </row>
    <row r="878" spans="1:6" ht="15">
      <c r="A878" s="114" t="s">
        <v>365</v>
      </c>
      <c r="B878" s="48" t="s">
        <v>5</v>
      </c>
      <c r="C878" s="74">
        <f t="shared" si="44"/>
        <v>17</v>
      </c>
      <c r="D878" s="141">
        <v>12</v>
      </c>
      <c r="E878" s="141">
        <v>5</v>
      </c>
      <c r="F878" s="7"/>
    </row>
    <row r="879" spans="1:6" ht="15">
      <c r="A879" s="92" t="s">
        <v>354</v>
      </c>
      <c r="B879" s="48" t="s">
        <v>5</v>
      </c>
      <c r="C879" s="74">
        <f t="shared" si="44"/>
        <v>2</v>
      </c>
      <c r="D879" s="141">
        <v>1</v>
      </c>
      <c r="E879" s="141">
        <v>0</v>
      </c>
      <c r="F879" s="7">
        <v>1</v>
      </c>
    </row>
    <row r="880" spans="1:6" ht="15">
      <c r="A880" s="92" t="s">
        <v>355</v>
      </c>
      <c r="B880" s="48" t="s">
        <v>5</v>
      </c>
      <c r="C880" s="74">
        <f t="shared" si="44"/>
        <v>385</v>
      </c>
      <c r="D880" s="141">
        <v>158</v>
      </c>
      <c r="E880" s="141">
        <v>206</v>
      </c>
      <c r="F880" s="7">
        <v>21</v>
      </c>
    </row>
    <row r="881" spans="1:6" ht="15">
      <c r="A881" s="92" t="s">
        <v>133</v>
      </c>
      <c r="B881" s="48" t="s">
        <v>5</v>
      </c>
      <c r="C881" s="74">
        <f t="shared" si="44"/>
        <v>14</v>
      </c>
      <c r="D881" s="141">
        <v>1</v>
      </c>
      <c r="E881" s="141">
        <v>5</v>
      </c>
      <c r="F881" s="7">
        <v>8</v>
      </c>
    </row>
    <row r="882" spans="1:6" ht="15">
      <c r="A882" s="92" t="s">
        <v>366</v>
      </c>
      <c r="B882" s="48" t="s">
        <v>5</v>
      </c>
      <c r="C882" s="74">
        <f t="shared" si="44"/>
        <v>0</v>
      </c>
      <c r="D882" s="141"/>
      <c r="E882" s="141"/>
      <c r="F882" s="7"/>
    </row>
    <row r="883" spans="1:6" ht="15">
      <c r="A883" s="92" t="s">
        <v>356</v>
      </c>
      <c r="B883" s="48" t="s">
        <v>5</v>
      </c>
      <c r="C883" s="74">
        <f t="shared" si="44"/>
        <v>13</v>
      </c>
      <c r="D883" s="90">
        <v>3</v>
      </c>
      <c r="E883" s="90">
        <v>10</v>
      </c>
      <c r="F883" s="7"/>
    </row>
    <row r="884" spans="1:6" ht="15">
      <c r="A884" s="95" t="s">
        <v>764</v>
      </c>
      <c r="B884" s="48" t="s">
        <v>5</v>
      </c>
      <c r="C884" s="74">
        <f t="shared" si="44"/>
        <v>0</v>
      </c>
      <c r="D884" s="141"/>
      <c r="E884" s="141"/>
      <c r="F884" s="141"/>
    </row>
    <row r="885" spans="1:9" ht="15">
      <c r="A885" s="92" t="s">
        <v>367</v>
      </c>
      <c r="B885" s="51" t="s">
        <v>13</v>
      </c>
      <c r="C885" s="14">
        <f t="shared" si="44"/>
        <v>18.47</v>
      </c>
      <c r="D885" s="53">
        <v>4.77</v>
      </c>
      <c r="E885" s="53">
        <v>4.05</v>
      </c>
      <c r="F885" s="53">
        <v>9.65</v>
      </c>
      <c r="G885" s="261"/>
      <c r="H885" s="261"/>
      <c r="I885" s="261"/>
    </row>
    <row r="886" spans="1:9" ht="15">
      <c r="A886" s="92" t="s">
        <v>359</v>
      </c>
      <c r="B886" s="51" t="s">
        <v>13</v>
      </c>
      <c r="C886" s="14">
        <f t="shared" si="44"/>
        <v>186.03</v>
      </c>
      <c r="D886" s="31">
        <v>56.43</v>
      </c>
      <c r="E886" s="31">
        <v>36.45</v>
      </c>
      <c r="F886" s="31">
        <v>93.15</v>
      </c>
      <c r="G886" s="260"/>
      <c r="H886" s="260"/>
      <c r="I886" s="260"/>
    </row>
    <row r="887" spans="1:9" ht="15">
      <c r="A887" s="92" t="s">
        <v>360</v>
      </c>
      <c r="B887" s="51" t="s">
        <v>368</v>
      </c>
      <c r="C887" s="14">
        <f t="shared" si="44"/>
        <v>51.980000000000004</v>
      </c>
      <c r="D887" s="31">
        <v>21.33</v>
      </c>
      <c r="E887" s="31">
        <v>27.81</v>
      </c>
      <c r="F887" s="31">
        <v>2.84</v>
      </c>
      <c r="G887" s="259"/>
      <c r="H887" s="259"/>
      <c r="I887" s="259"/>
    </row>
    <row r="888" spans="1:9" ht="15">
      <c r="A888" s="92" t="s">
        <v>350</v>
      </c>
      <c r="B888" s="51" t="s">
        <v>13</v>
      </c>
      <c r="C888" s="14">
        <f t="shared" si="44"/>
        <v>373</v>
      </c>
      <c r="D888" s="31">
        <v>183</v>
      </c>
      <c r="E888" s="230">
        <v>103</v>
      </c>
      <c r="F888" s="230">
        <v>87</v>
      </c>
      <c r="G888" s="38"/>
      <c r="H888" s="38"/>
      <c r="I888" s="38"/>
    </row>
    <row r="889" spans="1:9" ht="15">
      <c r="A889" s="92" t="s">
        <v>351</v>
      </c>
      <c r="B889" s="51" t="s">
        <v>13</v>
      </c>
      <c r="C889" s="14">
        <f t="shared" si="44"/>
        <v>236</v>
      </c>
      <c r="D889" s="120">
        <v>109</v>
      </c>
      <c r="E889" s="120">
        <v>79</v>
      </c>
      <c r="F889" s="120">
        <v>48</v>
      </c>
      <c r="G889" s="120"/>
      <c r="H889" s="120"/>
      <c r="I889" s="120"/>
    </row>
    <row r="890" spans="1:6" ht="28.5">
      <c r="A890" s="95" t="s">
        <v>369</v>
      </c>
      <c r="B890" s="51" t="s">
        <v>164</v>
      </c>
      <c r="C890" s="14">
        <f t="shared" si="44"/>
        <v>428.6</v>
      </c>
      <c r="D890" s="31">
        <v>111.4</v>
      </c>
      <c r="E890" s="62">
        <v>78.9</v>
      </c>
      <c r="F890" s="62">
        <v>238.3</v>
      </c>
    </row>
    <row r="891" spans="1:6" ht="15">
      <c r="A891" s="360" t="s">
        <v>370</v>
      </c>
      <c r="B891" s="360"/>
      <c r="C891" s="360"/>
      <c r="D891" s="360"/>
      <c r="E891" s="360"/>
      <c r="F891" s="360"/>
    </row>
    <row r="892" spans="1:6" ht="28.5">
      <c r="A892" s="179" t="s">
        <v>371</v>
      </c>
      <c r="B892" s="51" t="s">
        <v>41</v>
      </c>
      <c r="C892" s="74">
        <f aca="true" t="shared" si="45" ref="C892:C900">SUM(D892:F892)</f>
        <v>0</v>
      </c>
      <c r="D892" s="80"/>
      <c r="E892" s="80"/>
      <c r="F892" s="80"/>
    </row>
    <row r="893" spans="1:6" ht="15">
      <c r="A893" s="180" t="s">
        <v>372</v>
      </c>
      <c r="B893" s="51" t="s">
        <v>24</v>
      </c>
      <c r="C893" s="74">
        <f t="shared" si="45"/>
        <v>0</v>
      </c>
      <c r="D893" s="80"/>
      <c r="E893" s="80"/>
      <c r="F893" s="80"/>
    </row>
    <row r="894" spans="1:6" ht="15">
      <c r="A894" s="180" t="s">
        <v>373</v>
      </c>
      <c r="B894" s="51" t="s">
        <v>13</v>
      </c>
      <c r="C894" s="14">
        <f t="shared" si="45"/>
        <v>0</v>
      </c>
      <c r="D894" s="52"/>
      <c r="E894" s="52"/>
      <c r="F894" s="52"/>
    </row>
    <row r="895" spans="1:6" ht="15">
      <c r="A895" s="180" t="s">
        <v>729</v>
      </c>
      <c r="B895" s="51" t="s">
        <v>13</v>
      </c>
      <c r="C895" s="14">
        <f t="shared" si="45"/>
        <v>0</v>
      </c>
      <c r="D895" s="40">
        <f>D896+D897+D898</f>
        <v>0</v>
      </c>
      <c r="E895" s="40">
        <f>E896+E897+E898</f>
        <v>0</v>
      </c>
      <c r="F895" s="40">
        <f>F896+F897+F898</f>
        <v>0</v>
      </c>
    </row>
    <row r="896" spans="1:6" ht="15">
      <c r="A896" s="180" t="s">
        <v>374</v>
      </c>
      <c r="B896" s="51" t="s">
        <v>13</v>
      </c>
      <c r="C896" s="14">
        <f t="shared" si="45"/>
        <v>0</v>
      </c>
      <c r="D896" s="52"/>
      <c r="E896" s="108"/>
      <c r="F896" s="108"/>
    </row>
    <row r="897" spans="1:6" ht="15">
      <c r="A897" s="180" t="s">
        <v>375</v>
      </c>
      <c r="B897" s="51" t="s">
        <v>13</v>
      </c>
      <c r="C897" s="14">
        <f t="shared" si="45"/>
        <v>0</v>
      </c>
      <c r="D897" s="52"/>
      <c r="E897" s="108"/>
      <c r="F897" s="108"/>
    </row>
    <row r="898" spans="1:6" ht="15">
      <c r="A898" s="180" t="s">
        <v>376</v>
      </c>
      <c r="B898" s="51" t="s">
        <v>13</v>
      </c>
      <c r="C898" s="14">
        <f t="shared" si="45"/>
        <v>0</v>
      </c>
      <c r="D898" s="52"/>
      <c r="E898" s="108"/>
      <c r="F898" s="108"/>
    </row>
    <row r="899" spans="1:6" ht="15">
      <c r="A899" s="159" t="s">
        <v>377</v>
      </c>
      <c r="B899" s="51" t="s">
        <v>41</v>
      </c>
      <c r="C899" s="74">
        <f t="shared" si="45"/>
        <v>0</v>
      </c>
      <c r="D899" s="90"/>
      <c r="E899" s="141"/>
      <c r="F899" s="141"/>
    </row>
    <row r="900" spans="1:6" ht="15">
      <c r="A900" s="180" t="s">
        <v>378</v>
      </c>
      <c r="B900" s="51" t="s">
        <v>24</v>
      </c>
      <c r="C900" s="74">
        <f t="shared" si="45"/>
        <v>0</v>
      </c>
      <c r="D900" s="105"/>
      <c r="E900" s="105"/>
      <c r="F900" s="105"/>
    </row>
    <row r="901" spans="1:6" ht="15">
      <c r="A901" s="352" t="s">
        <v>519</v>
      </c>
      <c r="B901" s="352"/>
      <c r="C901" s="352"/>
      <c r="D901" s="352"/>
      <c r="E901" s="352"/>
      <c r="F901" s="352"/>
    </row>
    <row r="902" spans="1:6" ht="28.5">
      <c r="A902" s="97" t="s">
        <v>505</v>
      </c>
      <c r="B902" s="48" t="s">
        <v>24</v>
      </c>
      <c r="C902" s="219">
        <f aca="true" t="shared" si="46" ref="C902:C934">SUM(D902:F902)</f>
        <v>2</v>
      </c>
      <c r="D902" s="90">
        <v>2</v>
      </c>
      <c r="E902" s="105"/>
      <c r="F902" s="105"/>
    </row>
    <row r="903" spans="1:6" ht="15">
      <c r="A903" s="97" t="s">
        <v>732</v>
      </c>
      <c r="B903" s="48" t="s">
        <v>41</v>
      </c>
      <c r="C903" s="219">
        <f t="shared" si="46"/>
        <v>11</v>
      </c>
      <c r="D903" s="74">
        <f aca="true" t="shared" si="47" ref="D903:F904">D906+D909+D912+D915+D918+D921+D924+D927</f>
        <v>9</v>
      </c>
      <c r="E903" s="74">
        <f t="shared" si="47"/>
        <v>2</v>
      </c>
      <c r="F903" s="74">
        <f t="shared" si="47"/>
        <v>0</v>
      </c>
    </row>
    <row r="904" spans="1:6" ht="15">
      <c r="A904" s="114" t="s">
        <v>506</v>
      </c>
      <c r="B904" s="48" t="s">
        <v>41</v>
      </c>
      <c r="C904" s="219">
        <f t="shared" si="46"/>
        <v>8</v>
      </c>
      <c r="D904" s="74">
        <f t="shared" si="47"/>
        <v>6</v>
      </c>
      <c r="E904" s="74">
        <f t="shared" si="47"/>
        <v>2</v>
      </c>
      <c r="F904" s="74">
        <f t="shared" si="47"/>
        <v>0</v>
      </c>
    </row>
    <row r="905" spans="1:6" ht="15">
      <c r="A905" s="95" t="s">
        <v>507</v>
      </c>
      <c r="B905" s="48"/>
      <c r="C905" s="106"/>
      <c r="D905" s="90"/>
      <c r="E905" s="105"/>
      <c r="F905" s="105"/>
    </row>
    <row r="906" spans="1:6" ht="15">
      <c r="A906" s="92" t="s">
        <v>508</v>
      </c>
      <c r="B906" s="48" t="s">
        <v>41</v>
      </c>
      <c r="C906" s="219">
        <f t="shared" si="46"/>
        <v>2</v>
      </c>
      <c r="D906" s="90">
        <v>1</v>
      </c>
      <c r="E906" s="105">
        <v>1</v>
      </c>
      <c r="F906" s="105"/>
    </row>
    <row r="907" spans="1:6" ht="15">
      <c r="A907" s="114" t="s">
        <v>506</v>
      </c>
      <c r="B907" s="48" t="s">
        <v>41</v>
      </c>
      <c r="C907" s="219">
        <f t="shared" si="46"/>
        <v>2</v>
      </c>
      <c r="D907" s="90">
        <v>1</v>
      </c>
      <c r="E907" s="105">
        <v>1</v>
      </c>
      <c r="F907" s="105"/>
    </row>
    <row r="908" spans="1:6" ht="15">
      <c r="A908" s="95" t="s">
        <v>509</v>
      </c>
      <c r="B908" s="48"/>
      <c r="C908" s="106"/>
      <c r="D908" s="90"/>
      <c r="E908" s="105"/>
      <c r="F908" s="105"/>
    </row>
    <row r="909" spans="1:6" ht="15">
      <c r="A909" s="92" t="s">
        <v>508</v>
      </c>
      <c r="B909" s="48" t="s">
        <v>41</v>
      </c>
      <c r="C909" s="219">
        <f t="shared" si="46"/>
        <v>0</v>
      </c>
      <c r="D909" s="90"/>
      <c r="E909" s="105"/>
      <c r="F909" s="105"/>
    </row>
    <row r="910" spans="1:6" ht="15">
      <c r="A910" s="114" t="s">
        <v>506</v>
      </c>
      <c r="B910" s="48" t="s">
        <v>41</v>
      </c>
      <c r="C910" s="219">
        <f t="shared" si="46"/>
        <v>0</v>
      </c>
      <c r="D910" s="90"/>
      <c r="E910" s="105"/>
      <c r="F910" s="105"/>
    </row>
    <row r="911" spans="1:6" ht="15">
      <c r="A911" s="95" t="s">
        <v>510</v>
      </c>
      <c r="B911" s="48"/>
      <c r="C911" s="106"/>
      <c r="D911" s="90"/>
      <c r="E911" s="105"/>
      <c r="F911" s="105"/>
    </row>
    <row r="912" spans="1:6" ht="15">
      <c r="A912" s="92" t="s">
        <v>508</v>
      </c>
      <c r="B912" s="48" t="s">
        <v>41</v>
      </c>
      <c r="C912" s="219">
        <f t="shared" si="46"/>
        <v>9</v>
      </c>
      <c r="D912" s="90">
        <v>8</v>
      </c>
      <c r="E912" s="105">
        <v>1</v>
      </c>
      <c r="F912" s="105"/>
    </row>
    <row r="913" spans="1:6" ht="15">
      <c r="A913" s="114" t="s">
        <v>506</v>
      </c>
      <c r="B913" s="48" t="s">
        <v>41</v>
      </c>
      <c r="C913" s="219">
        <f t="shared" si="46"/>
        <v>6</v>
      </c>
      <c r="D913" s="90">
        <v>5</v>
      </c>
      <c r="E913" s="105">
        <v>1</v>
      </c>
      <c r="F913" s="105"/>
    </row>
    <row r="914" spans="1:6" ht="15">
      <c r="A914" s="95" t="s">
        <v>511</v>
      </c>
      <c r="B914" s="48"/>
      <c r="C914" s="106"/>
      <c r="D914" s="90"/>
      <c r="E914" s="105"/>
      <c r="F914" s="105"/>
    </row>
    <row r="915" spans="1:6" ht="15">
      <c r="A915" s="92" t="s">
        <v>508</v>
      </c>
      <c r="B915" s="48" t="s">
        <v>41</v>
      </c>
      <c r="C915" s="219">
        <f t="shared" si="46"/>
        <v>0</v>
      </c>
      <c r="D915" s="90"/>
      <c r="E915" s="105"/>
      <c r="F915" s="105"/>
    </row>
    <row r="916" spans="1:6" ht="15">
      <c r="A916" s="114" t="s">
        <v>506</v>
      </c>
      <c r="B916" s="48" t="s">
        <v>41</v>
      </c>
      <c r="C916" s="219">
        <f t="shared" si="46"/>
        <v>0</v>
      </c>
      <c r="D916" s="90"/>
      <c r="E916" s="105"/>
      <c r="F916" s="105"/>
    </row>
    <row r="917" spans="1:6" ht="15">
      <c r="A917" s="95" t="s">
        <v>512</v>
      </c>
      <c r="B917" s="48"/>
      <c r="C917" s="106"/>
      <c r="D917" s="105"/>
      <c r="E917" s="105"/>
      <c r="F917" s="105"/>
    </row>
    <row r="918" spans="1:6" ht="15">
      <c r="A918" s="92" t="s">
        <v>508</v>
      </c>
      <c r="B918" s="48" t="s">
        <v>41</v>
      </c>
      <c r="C918" s="219">
        <f t="shared" si="46"/>
        <v>0</v>
      </c>
      <c r="D918" s="105"/>
      <c r="E918" s="105"/>
      <c r="F918" s="105"/>
    </row>
    <row r="919" spans="1:6" ht="15">
      <c r="A919" s="114" t="s">
        <v>506</v>
      </c>
      <c r="B919" s="48" t="s">
        <v>41</v>
      </c>
      <c r="C919" s="219">
        <f t="shared" si="46"/>
        <v>0</v>
      </c>
      <c r="D919" s="105"/>
      <c r="E919" s="105"/>
      <c r="F919" s="105"/>
    </row>
    <row r="920" spans="1:6" ht="15">
      <c r="A920" s="95" t="s">
        <v>513</v>
      </c>
      <c r="B920" s="48"/>
      <c r="C920" s="106"/>
      <c r="D920" s="105"/>
      <c r="E920" s="105"/>
      <c r="F920" s="105"/>
    </row>
    <row r="921" spans="1:6" ht="15">
      <c r="A921" s="92" t="s">
        <v>508</v>
      </c>
      <c r="B921" s="48" t="s">
        <v>41</v>
      </c>
      <c r="C921" s="219">
        <f t="shared" si="46"/>
        <v>0</v>
      </c>
      <c r="D921" s="105"/>
      <c r="E921" s="105"/>
      <c r="F921" s="105"/>
    </row>
    <row r="922" spans="1:6" ht="15">
      <c r="A922" s="114" t="s">
        <v>506</v>
      </c>
      <c r="B922" s="48" t="s">
        <v>41</v>
      </c>
      <c r="C922" s="219">
        <f t="shared" si="46"/>
        <v>0</v>
      </c>
      <c r="D922" s="105"/>
      <c r="E922" s="105"/>
      <c r="F922" s="105"/>
    </row>
    <row r="923" spans="1:6" ht="15">
      <c r="A923" s="95" t="s">
        <v>514</v>
      </c>
      <c r="B923" s="48"/>
      <c r="C923" s="106"/>
      <c r="D923" s="105"/>
      <c r="E923" s="105"/>
      <c r="F923" s="105"/>
    </row>
    <row r="924" spans="1:6" ht="15">
      <c r="A924" s="92" t="s">
        <v>508</v>
      </c>
      <c r="B924" s="48" t="s">
        <v>41</v>
      </c>
      <c r="C924" s="219">
        <f t="shared" si="46"/>
        <v>0</v>
      </c>
      <c r="D924" s="105"/>
      <c r="E924" s="105"/>
      <c r="F924" s="105"/>
    </row>
    <row r="925" spans="1:6" ht="15">
      <c r="A925" s="114" t="s">
        <v>506</v>
      </c>
      <c r="B925" s="48" t="s">
        <v>41</v>
      </c>
      <c r="C925" s="219">
        <f t="shared" si="46"/>
        <v>0</v>
      </c>
      <c r="D925" s="105"/>
      <c r="E925" s="105"/>
      <c r="F925" s="105"/>
    </row>
    <row r="926" spans="1:6" ht="15">
      <c r="A926" s="95" t="s">
        <v>515</v>
      </c>
      <c r="B926" s="48"/>
      <c r="C926" s="106"/>
      <c r="D926" s="105"/>
      <c r="E926" s="105"/>
      <c r="F926" s="105"/>
    </row>
    <row r="927" spans="1:6" ht="15">
      <c r="A927" s="92" t="s">
        <v>508</v>
      </c>
      <c r="B927" s="48" t="s">
        <v>41</v>
      </c>
      <c r="C927" s="219">
        <f t="shared" si="46"/>
        <v>0</v>
      </c>
      <c r="D927" s="105"/>
      <c r="E927" s="105"/>
      <c r="F927" s="105"/>
    </row>
    <row r="928" spans="1:6" ht="15">
      <c r="A928" s="114" t="s">
        <v>506</v>
      </c>
      <c r="B928" s="48" t="s">
        <v>41</v>
      </c>
      <c r="C928" s="219">
        <f t="shared" si="46"/>
        <v>0</v>
      </c>
      <c r="D928" s="105"/>
      <c r="E928" s="105"/>
      <c r="F928" s="105"/>
    </row>
    <row r="929" spans="1:6" ht="28.5">
      <c r="A929" s="95" t="s">
        <v>516</v>
      </c>
      <c r="B929" s="48" t="s">
        <v>41</v>
      </c>
      <c r="C929" s="219">
        <f t="shared" si="46"/>
        <v>0</v>
      </c>
      <c r="D929" s="105"/>
      <c r="E929" s="105"/>
      <c r="F929" s="105"/>
    </row>
    <row r="930" spans="1:6" ht="50.25" customHeight="1">
      <c r="A930" s="95" t="s">
        <v>627</v>
      </c>
      <c r="B930" s="48" t="s">
        <v>24</v>
      </c>
      <c r="C930" s="219">
        <f t="shared" si="46"/>
        <v>0</v>
      </c>
      <c r="D930" s="105"/>
      <c r="E930" s="105"/>
      <c r="F930" s="105"/>
    </row>
    <row r="931" spans="1:6" ht="28.5">
      <c r="A931" s="185" t="s">
        <v>517</v>
      </c>
      <c r="B931" s="48" t="s">
        <v>41</v>
      </c>
      <c r="C931" s="219">
        <f t="shared" si="46"/>
        <v>0</v>
      </c>
      <c r="D931" s="105"/>
      <c r="E931" s="105"/>
      <c r="F931" s="105"/>
    </row>
    <row r="932" spans="1:6" ht="15">
      <c r="A932" s="118" t="s">
        <v>518</v>
      </c>
      <c r="B932" s="48" t="s">
        <v>24</v>
      </c>
      <c r="C932" s="219">
        <f t="shared" si="46"/>
        <v>0</v>
      </c>
      <c r="D932" s="105"/>
      <c r="E932" s="105"/>
      <c r="F932" s="105"/>
    </row>
    <row r="933" spans="1:6" ht="42.75">
      <c r="A933" s="95" t="s">
        <v>625</v>
      </c>
      <c r="B933" s="48" t="s">
        <v>24</v>
      </c>
      <c r="C933" s="219">
        <f t="shared" si="46"/>
        <v>0</v>
      </c>
      <c r="D933" s="105"/>
      <c r="E933" s="105"/>
      <c r="F933" s="105"/>
    </row>
    <row r="934" spans="1:6" ht="30">
      <c r="A934" s="93" t="s">
        <v>626</v>
      </c>
      <c r="B934" s="57" t="s">
        <v>41</v>
      </c>
      <c r="C934" s="219">
        <f t="shared" si="46"/>
        <v>1</v>
      </c>
      <c r="D934" s="105"/>
      <c r="E934" s="105">
        <v>1</v>
      </c>
      <c r="F934" s="105"/>
    </row>
    <row r="935" spans="1:6" ht="15">
      <c r="A935" s="352" t="s">
        <v>526</v>
      </c>
      <c r="B935" s="352"/>
      <c r="C935" s="352"/>
      <c r="D935" s="352"/>
      <c r="E935" s="352"/>
      <c r="F935" s="352"/>
    </row>
    <row r="936" spans="1:6" ht="15">
      <c r="A936" s="97" t="s">
        <v>804</v>
      </c>
      <c r="B936" s="70" t="s">
        <v>41</v>
      </c>
      <c r="C936" s="74">
        <f aca="true" t="shared" si="48" ref="C936:C950">SUM(D936:F936)</f>
        <v>0</v>
      </c>
      <c r="D936" s="105"/>
      <c r="E936" s="105"/>
      <c r="F936" s="105"/>
    </row>
    <row r="937" spans="1:6" ht="15">
      <c r="A937" s="97" t="s">
        <v>520</v>
      </c>
      <c r="B937" s="70" t="s">
        <v>41</v>
      </c>
      <c r="C937" s="74">
        <f t="shared" si="48"/>
        <v>2</v>
      </c>
      <c r="D937" s="105">
        <v>1</v>
      </c>
      <c r="E937" s="105">
        <v>1</v>
      </c>
      <c r="F937" s="105"/>
    </row>
    <row r="938" spans="1:6" ht="30">
      <c r="A938" s="91" t="s">
        <v>588</v>
      </c>
      <c r="B938" s="70" t="s">
        <v>24</v>
      </c>
      <c r="C938" s="74">
        <f t="shared" si="48"/>
        <v>12</v>
      </c>
      <c r="D938" s="105">
        <v>6</v>
      </c>
      <c r="E938" s="105">
        <v>6</v>
      </c>
      <c r="F938" s="105"/>
    </row>
    <row r="939" spans="1:6" ht="15">
      <c r="A939" s="97" t="s">
        <v>525</v>
      </c>
      <c r="B939" s="70" t="s">
        <v>41</v>
      </c>
      <c r="C939" s="74">
        <f t="shared" si="48"/>
        <v>4</v>
      </c>
      <c r="D939" s="105">
        <v>1</v>
      </c>
      <c r="E939" s="105">
        <v>1</v>
      </c>
      <c r="F939" s="105">
        <v>2</v>
      </c>
    </row>
    <row r="940" spans="1:6" ht="15">
      <c r="A940" s="91" t="s">
        <v>589</v>
      </c>
      <c r="B940" s="51" t="s">
        <v>164</v>
      </c>
      <c r="C940" s="14">
        <f t="shared" si="48"/>
        <v>0</v>
      </c>
      <c r="D940" s="53"/>
      <c r="E940" s="53"/>
      <c r="F940" s="53"/>
    </row>
    <row r="941" spans="1:6" ht="15">
      <c r="A941" s="91" t="s">
        <v>593</v>
      </c>
      <c r="B941" s="70" t="s">
        <v>24</v>
      </c>
      <c r="C941" s="74">
        <f t="shared" si="48"/>
        <v>0</v>
      </c>
      <c r="D941" s="105"/>
      <c r="E941" s="105"/>
      <c r="F941" s="105"/>
    </row>
    <row r="942" spans="1:6" ht="15">
      <c r="A942" s="113" t="s">
        <v>594</v>
      </c>
      <c r="B942" s="284" t="s">
        <v>24</v>
      </c>
      <c r="C942" s="74">
        <f t="shared" si="48"/>
        <v>0</v>
      </c>
      <c r="D942" s="105"/>
      <c r="E942" s="105"/>
      <c r="F942" s="105"/>
    </row>
    <row r="943" spans="1:6" ht="15">
      <c r="A943" s="275" t="s">
        <v>590</v>
      </c>
      <c r="B943" s="70" t="s">
        <v>41</v>
      </c>
      <c r="C943" s="74">
        <f t="shared" si="48"/>
        <v>5</v>
      </c>
      <c r="D943" s="105">
        <v>3</v>
      </c>
      <c r="E943" s="105">
        <v>1</v>
      </c>
      <c r="F943" s="105">
        <v>1</v>
      </c>
    </row>
    <row r="944" spans="1:6" ht="15">
      <c r="A944" s="91" t="s">
        <v>522</v>
      </c>
      <c r="B944" s="70" t="s">
        <v>206</v>
      </c>
      <c r="C944" s="74">
        <f t="shared" si="48"/>
        <v>920</v>
      </c>
      <c r="D944" s="105">
        <v>560</v>
      </c>
      <c r="E944" s="105">
        <v>300</v>
      </c>
      <c r="F944" s="105">
        <v>60</v>
      </c>
    </row>
    <row r="945" spans="1:6" ht="15">
      <c r="A945" s="91" t="s">
        <v>523</v>
      </c>
      <c r="B945" s="70" t="s">
        <v>41</v>
      </c>
      <c r="C945" s="74">
        <f t="shared" si="48"/>
        <v>3</v>
      </c>
      <c r="D945" s="105">
        <v>2</v>
      </c>
      <c r="E945" s="105">
        <v>1</v>
      </c>
      <c r="F945" s="105"/>
    </row>
    <row r="946" spans="1:6" ht="30">
      <c r="A946" s="91" t="s">
        <v>524</v>
      </c>
      <c r="B946" s="70" t="s">
        <v>41</v>
      </c>
      <c r="C946" s="74">
        <f t="shared" si="48"/>
        <v>0</v>
      </c>
      <c r="D946" s="105"/>
      <c r="E946" s="105"/>
      <c r="F946" s="105"/>
    </row>
    <row r="947" spans="1:6" ht="15">
      <c r="A947" s="91" t="s">
        <v>521</v>
      </c>
      <c r="B947" s="70" t="s">
        <v>41</v>
      </c>
      <c r="C947" s="74">
        <f t="shared" si="48"/>
        <v>3</v>
      </c>
      <c r="D947" s="105">
        <v>1</v>
      </c>
      <c r="E947" s="105">
        <v>2</v>
      </c>
      <c r="F947" s="105"/>
    </row>
    <row r="948" spans="1:6" ht="15">
      <c r="A948" s="91" t="s">
        <v>591</v>
      </c>
      <c r="B948" s="70" t="s">
        <v>152</v>
      </c>
      <c r="C948" s="40">
        <f t="shared" si="48"/>
        <v>12.79</v>
      </c>
      <c r="D948" s="46">
        <v>4.6</v>
      </c>
      <c r="E948" s="46">
        <v>4.14</v>
      </c>
      <c r="F948" s="46">
        <v>4.05</v>
      </c>
    </row>
    <row r="949" spans="1:6" ht="15.75" customHeight="1">
      <c r="A949" s="91" t="s">
        <v>592</v>
      </c>
      <c r="B949" s="70" t="s">
        <v>41</v>
      </c>
      <c r="C949" s="74">
        <f t="shared" si="48"/>
        <v>0</v>
      </c>
      <c r="D949" s="105"/>
      <c r="E949" s="105"/>
      <c r="F949" s="105"/>
    </row>
    <row r="950" spans="1:6" ht="15">
      <c r="A950" s="276" t="s">
        <v>595</v>
      </c>
      <c r="B950" s="284" t="s">
        <v>24</v>
      </c>
      <c r="C950" s="74">
        <f t="shared" si="48"/>
        <v>0</v>
      </c>
      <c r="D950" s="105"/>
      <c r="E950" s="105"/>
      <c r="F950" s="105"/>
    </row>
    <row r="951" spans="1:6" ht="15">
      <c r="A951" s="352" t="s">
        <v>379</v>
      </c>
      <c r="B951" s="352"/>
      <c r="C951" s="352"/>
      <c r="D951" s="352"/>
      <c r="E951" s="352"/>
      <c r="F951" s="352"/>
    </row>
    <row r="952" spans="1:6" ht="20.25" customHeight="1">
      <c r="A952" s="168" t="s">
        <v>380</v>
      </c>
      <c r="B952" s="51" t="s">
        <v>24</v>
      </c>
      <c r="C952" s="74">
        <f aca="true" t="shared" si="49" ref="C952:C959">SUM(D952:F952)</f>
        <v>8</v>
      </c>
      <c r="D952" s="246">
        <v>8</v>
      </c>
      <c r="E952" s="246"/>
      <c r="F952" s="246"/>
    </row>
    <row r="953" spans="1:6" ht="15">
      <c r="A953" s="149" t="s">
        <v>381</v>
      </c>
      <c r="B953" s="51" t="s">
        <v>24</v>
      </c>
      <c r="C953" s="74">
        <f t="shared" si="49"/>
        <v>2</v>
      </c>
      <c r="D953" s="198">
        <v>2</v>
      </c>
      <c r="E953" s="198"/>
      <c r="F953" s="198"/>
    </row>
    <row r="954" spans="1:6" ht="15">
      <c r="A954" s="149" t="s">
        <v>382</v>
      </c>
      <c r="B954" s="51" t="s">
        <v>164</v>
      </c>
      <c r="C954" s="14">
        <f t="shared" si="49"/>
        <v>10904.2</v>
      </c>
      <c r="D954" s="172">
        <v>10904.2</v>
      </c>
      <c r="E954" s="172"/>
      <c r="F954" s="172"/>
    </row>
    <row r="955" spans="1:6" ht="30">
      <c r="A955" s="149" t="s">
        <v>7</v>
      </c>
      <c r="B955" s="34" t="s">
        <v>61</v>
      </c>
      <c r="C955" s="66">
        <v>86500</v>
      </c>
      <c r="D955" s="66">
        <v>86500</v>
      </c>
      <c r="E955" s="66"/>
      <c r="F955" s="66"/>
    </row>
    <row r="956" spans="1:6" ht="15">
      <c r="A956" s="149" t="s">
        <v>383</v>
      </c>
      <c r="B956" s="51" t="s">
        <v>24</v>
      </c>
      <c r="C956" s="74">
        <f t="shared" si="49"/>
        <v>8</v>
      </c>
      <c r="D956" s="74">
        <f>D957+D958+D959</f>
        <v>8</v>
      </c>
      <c r="E956" s="74">
        <f>E957+E958+E959</f>
        <v>0</v>
      </c>
      <c r="F956" s="74">
        <f>F957+F958+F959</f>
        <v>0</v>
      </c>
    </row>
    <row r="957" spans="1:6" ht="15">
      <c r="A957" s="150" t="s">
        <v>384</v>
      </c>
      <c r="B957" s="51" t="s">
        <v>24</v>
      </c>
      <c r="C957" s="74">
        <f t="shared" si="49"/>
        <v>0</v>
      </c>
      <c r="D957" s="90"/>
      <c r="E957" s="90"/>
      <c r="F957" s="90"/>
    </row>
    <row r="958" spans="1:6" ht="15">
      <c r="A958" s="150" t="s">
        <v>385</v>
      </c>
      <c r="B958" s="51" t="s">
        <v>24</v>
      </c>
      <c r="C958" s="74">
        <f t="shared" si="49"/>
        <v>2</v>
      </c>
      <c r="D958" s="64">
        <v>2</v>
      </c>
      <c r="E958" s="64"/>
      <c r="F958" s="64"/>
    </row>
    <row r="959" spans="1:6" ht="15">
      <c r="A959" s="150" t="s">
        <v>386</v>
      </c>
      <c r="B959" s="51" t="s">
        <v>24</v>
      </c>
      <c r="C959" s="74">
        <f t="shared" si="49"/>
        <v>6</v>
      </c>
      <c r="D959" s="223">
        <v>6</v>
      </c>
      <c r="E959" s="223"/>
      <c r="F959" s="223"/>
    </row>
    <row r="960" spans="1:6" ht="15">
      <c r="A960" s="352" t="s">
        <v>392</v>
      </c>
      <c r="B960" s="352"/>
      <c r="C960" s="352"/>
      <c r="D960" s="352"/>
      <c r="E960" s="352"/>
      <c r="F960" s="352"/>
    </row>
    <row r="961" spans="1:6" ht="15">
      <c r="A961" s="119" t="s">
        <v>8</v>
      </c>
      <c r="B961" s="51" t="s">
        <v>41</v>
      </c>
      <c r="C961" s="74">
        <f aca="true" t="shared" si="50" ref="C961:C966">SUM(D961:F961)</f>
        <v>3</v>
      </c>
      <c r="D961" s="288">
        <v>1</v>
      </c>
      <c r="E961" s="288">
        <v>1</v>
      </c>
      <c r="F961" s="287">
        <v>1</v>
      </c>
    </row>
    <row r="962" spans="1:6" ht="15">
      <c r="A962" s="33" t="s">
        <v>387</v>
      </c>
      <c r="B962" s="51" t="s">
        <v>41</v>
      </c>
      <c r="C962" s="74">
        <f t="shared" si="50"/>
        <v>0</v>
      </c>
      <c r="D962" s="166"/>
      <c r="E962" s="222"/>
      <c r="F962" s="7"/>
    </row>
    <row r="963" spans="1:6" ht="15">
      <c r="A963" s="33" t="s">
        <v>388</v>
      </c>
      <c r="B963" s="51" t="s">
        <v>41</v>
      </c>
      <c r="C963" s="74">
        <f t="shared" si="50"/>
        <v>3</v>
      </c>
      <c r="D963" s="166">
        <v>3</v>
      </c>
      <c r="E963" s="222"/>
      <c r="F963" s="7"/>
    </row>
    <row r="964" spans="1:6" ht="30">
      <c r="A964" s="119" t="s">
        <v>389</v>
      </c>
      <c r="B964" s="34" t="s">
        <v>41</v>
      </c>
      <c r="C964" s="89">
        <f t="shared" si="50"/>
        <v>64</v>
      </c>
      <c r="D964" s="202">
        <f>SUM(D965:D966)</f>
        <v>53</v>
      </c>
      <c r="E964" s="202">
        <f>SUM(E965:E966)</f>
        <v>6</v>
      </c>
      <c r="F964" s="202">
        <f>SUM(F965:F966)</f>
        <v>5</v>
      </c>
    </row>
    <row r="965" spans="1:6" ht="15">
      <c r="A965" s="119" t="s">
        <v>390</v>
      </c>
      <c r="B965" s="51" t="s">
        <v>41</v>
      </c>
      <c r="C965" s="89">
        <f t="shared" si="50"/>
        <v>59</v>
      </c>
      <c r="D965" s="7">
        <v>51</v>
      </c>
      <c r="E965" s="7">
        <v>3</v>
      </c>
      <c r="F965" s="7">
        <v>5</v>
      </c>
    </row>
    <row r="966" spans="1:6" ht="15">
      <c r="A966" s="119" t="s">
        <v>391</v>
      </c>
      <c r="B966" s="51" t="s">
        <v>41</v>
      </c>
      <c r="C966" s="89">
        <f t="shared" si="50"/>
        <v>5</v>
      </c>
      <c r="D966" s="7">
        <v>2</v>
      </c>
      <c r="E966" s="7">
        <v>3</v>
      </c>
      <c r="F966" s="7">
        <v>0</v>
      </c>
    </row>
    <row r="967" spans="1:6" ht="15">
      <c r="A967" s="128"/>
      <c r="B967" s="128"/>
      <c r="C967" s="128"/>
      <c r="D967" s="181"/>
      <c r="E967" s="181"/>
      <c r="F967" s="181"/>
    </row>
    <row r="968" spans="1:6" ht="15">
      <c r="A968" s="128"/>
      <c r="B968" s="128"/>
      <c r="C968" s="128"/>
      <c r="D968" s="181"/>
      <c r="E968" s="181"/>
      <c r="F968" s="181"/>
    </row>
    <row r="969" spans="1:6" ht="15">
      <c r="A969" s="128"/>
      <c r="B969" s="128"/>
      <c r="C969" s="128"/>
      <c r="D969" s="181"/>
      <c r="E969" s="181"/>
      <c r="F969" s="181"/>
    </row>
    <row r="970" spans="1:6" ht="15">
      <c r="A970" s="128"/>
      <c r="B970" s="128"/>
      <c r="C970" s="128"/>
      <c r="D970" s="181"/>
      <c r="E970" s="181"/>
      <c r="F970" s="181"/>
    </row>
    <row r="971" spans="1:6" ht="15">
      <c r="A971" s="128"/>
      <c r="B971" s="128"/>
      <c r="C971" s="128"/>
      <c r="D971" s="181"/>
      <c r="E971" s="181"/>
      <c r="F971" s="181"/>
    </row>
    <row r="972" spans="1:6" ht="15">
      <c r="A972" s="128"/>
      <c r="B972" s="128"/>
      <c r="C972" s="128"/>
      <c r="D972" s="181"/>
      <c r="E972" s="181"/>
      <c r="F972" s="181"/>
    </row>
    <row r="973" spans="1:6" ht="15">
      <c r="A973" s="128"/>
      <c r="B973" s="128"/>
      <c r="C973" s="128"/>
      <c r="D973" s="181"/>
      <c r="E973" s="181"/>
      <c r="F973" s="181"/>
    </row>
    <row r="974" spans="1:6" ht="15">
      <c r="A974" s="128"/>
      <c r="B974" s="128"/>
      <c r="C974" s="128"/>
      <c r="D974" s="181"/>
      <c r="E974" s="181"/>
      <c r="F974" s="181"/>
    </row>
    <row r="975" spans="1:6" ht="15">
      <c r="A975" s="128"/>
      <c r="B975" s="128"/>
      <c r="C975" s="128"/>
      <c r="D975" s="181"/>
      <c r="E975" s="181"/>
      <c r="F975" s="181"/>
    </row>
    <row r="976" spans="1:6" ht="15">
      <c r="A976" s="128"/>
      <c r="B976" s="128"/>
      <c r="C976" s="128"/>
      <c r="D976" s="181"/>
      <c r="E976" s="181"/>
      <c r="F976" s="181"/>
    </row>
    <row r="977" spans="1:6" ht="15">
      <c r="A977" s="128"/>
      <c r="B977" s="128"/>
      <c r="C977" s="128"/>
      <c r="D977" s="181"/>
      <c r="E977" s="181"/>
      <c r="F977" s="181"/>
    </row>
    <row r="978" spans="1:6" ht="15">
      <c r="A978" s="128"/>
      <c r="B978" s="128"/>
      <c r="C978" s="128"/>
      <c r="D978" s="181"/>
      <c r="E978" s="181"/>
      <c r="F978" s="181"/>
    </row>
    <row r="979" spans="1:6" ht="15">
      <c r="A979" s="128"/>
      <c r="B979" s="128"/>
      <c r="C979" s="128"/>
      <c r="D979" s="181"/>
      <c r="E979" s="181"/>
      <c r="F979" s="181"/>
    </row>
    <row r="980" spans="1:6" ht="15">
      <c r="A980" s="128"/>
      <c r="B980" s="128"/>
      <c r="C980" s="128"/>
      <c r="D980" s="181"/>
      <c r="E980" s="181"/>
      <c r="F980" s="181"/>
    </row>
    <row r="981" spans="1:6" ht="15">
      <c r="A981" s="128"/>
      <c r="B981" s="128"/>
      <c r="C981" s="128"/>
      <c r="D981" s="181"/>
      <c r="E981" s="181"/>
      <c r="F981" s="181"/>
    </row>
    <row r="982" spans="1:6" ht="15">
      <c r="A982" s="128"/>
      <c r="B982" s="128"/>
      <c r="C982" s="128"/>
      <c r="D982" s="181"/>
      <c r="E982" s="181"/>
      <c r="F982" s="181"/>
    </row>
    <row r="983" spans="1:6" ht="15">
      <c r="A983" s="128"/>
      <c r="B983" s="128"/>
      <c r="C983" s="128"/>
      <c r="D983" s="181"/>
      <c r="E983" s="181"/>
      <c r="F983" s="181"/>
    </row>
    <row r="984" spans="1:6" ht="15">
      <c r="A984" s="128"/>
      <c r="B984" s="128"/>
      <c r="C984" s="128"/>
      <c r="D984" s="181"/>
      <c r="E984" s="181"/>
      <c r="F984" s="181"/>
    </row>
    <row r="985" spans="1:6" ht="15">
      <c r="A985" s="128"/>
      <c r="B985" s="128"/>
      <c r="C985" s="128"/>
      <c r="D985" s="181"/>
      <c r="E985" s="181"/>
      <c r="F985" s="181"/>
    </row>
    <row r="986" spans="1:6" ht="15">
      <c r="A986" s="128"/>
      <c r="B986" s="128"/>
      <c r="C986" s="128"/>
      <c r="D986" s="181"/>
      <c r="E986" s="181"/>
      <c r="F986" s="181"/>
    </row>
    <row r="987" spans="1:6" ht="15">
      <c r="A987" s="128"/>
      <c r="B987" s="128"/>
      <c r="C987" s="128"/>
      <c r="D987" s="181"/>
      <c r="E987" s="181"/>
      <c r="F987" s="181"/>
    </row>
    <row r="988" spans="1:6" ht="15">
      <c r="A988" s="128"/>
      <c r="B988" s="128"/>
      <c r="C988" s="128"/>
      <c r="D988" s="181"/>
      <c r="E988" s="181"/>
      <c r="F988" s="181"/>
    </row>
    <row r="989" spans="1:6" ht="15">
      <c r="A989" s="128"/>
      <c r="B989" s="128"/>
      <c r="C989" s="128"/>
      <c r="D989" s="181"/>
      <c r="E989" s="181"/>
      <c r="F989" s="181"/>
    </row>
    <row r="990" spans="1:6" ht="15">
      <c r="A990" s="128"/>
      <c r="B990" s="128"/>
      <c r="C990" s="128"/>
      <c r="D990" s="181"/>
      <c r="E990" s="181"/>
      <c r="F990" s="181"/>
    </row>
    <row r="991" spans="1:6" ht="15">
      <c r="A991" s="128"/>
      <c r="B991" s="128"/>
      <c r="C991" s="128"/>
      <c r="D991" s="181"/>
      <c r="E991" s="181"/>
      <c r="F991" s="181"/>
    </row>
    <row r="992" spans="1:6" ht="15">
      <c r="A992" s="128"/>
      <c r="B992" s="128"/>
      <c r="C992" s="128"/>
      <c r="D992" s="181"/>
      <c r="E992" s="181"/>
      <c r="F992" s="181"/>
    </row>
    <row r="993" spans="1:6" ht="15">
      <c r="A993" s="128"/>
      <c r="B993" s="128"/>
      <c r="C993" s="128"/>
      <c r="D993" s="181"/>
      <c r="E993" s="181"/>
      <c r="F993" s="181"/>
    </row>
    <row r="994" spans="1:6" ht="15">
      <c r="A994" s="128"/>
      <c r="B994" s="128"/>
      <c r="C994" s="128"/>
      <c r="D994" s="181"/>
      <c r="E994" s="181"/>
      <c r="F994" s="181"/>
    </row>
    <row r="995" spans="1:6" ht="15">
      <c r="A995" s="128"/>
      <c r="B995" s="128"/>
      <c r="C995" s="128"/>
      <c r="D995" s="181"/>
      <c r="E995" s="181"/>
      <c r="F995" s="181"/>
    </row>
    <row r="996" spans="1:6" ht="15">
      <c r="A996" s="128"/>
      <c r="B996" s="128"/>
      <c r="C996" s="128"/>
      <c r="D996" s="181"/>
      <c r="E996" s="181"/>
      <c r="F996" s="181"/>
    </row>
    <row r="997" spans="1:6" ht="15.75" customHeight="1">
      <c r="A997" s="128"/>
      <c r="B997" s="128"/>
      <c r="C997" s="128"/>
      <c r="D997" s="181"/>
      <c r="E997" s="181"/>
      <c r="F997" s="181"/>
    </row>
    <row r="998" spans="1:6" ht="15">
      <c r="A998" s="128"/>
      <c r="B998" s="128"/>
      <c r="C998" s="128"/>
      <c r="D998" s="181"/>
      <c r="E998" s="181"/>
      <c r="F998" s="181"/>
    </row>
    <row r="999" spans="1:6" ht="15">
      <c r="A999" s="128"/>
      <c r="B999" s="128"/>
      <c r="C999" s="128"/>
      <c r="D999" s="181"/>
      <c r="E999" s="181"/>
      <c r="F999" s="181"/>
    </row>
    <row r="1000" spans="1:6" ht="15">
      <c r="A1000" s="128"/>
      <c r="B1000" s="128"/>
      <c r="C1000" s="128"/>
      <c r="D1000" s="181"/>
      <c r="E1000" s="181"/>
      <c r="F1000" s="181"/>
    </row>
    <row r="1001" spans="1:6" ht="15">
      <c r="A1001" s="128"/>
      <c r="B1001" s="128"/>
      <c r="C1001" s="128"/>
      <c r="D1001" s="181"/>
      <c r="E1001" s="181"/>
      <c r="F1001" s="181"/>
    </row>
    <row r="1002" spans="1:6" ht="15">
      <c r="A1002" s="128"/>
      <c r="B1002" s="128"/>
      <c r="C1002" s="128"/>
      <c r="D1002" s="181"/>
      <c r="E1002" s="181"/>
      <c r="F1002" s="181"/>
    </row>
    <row r="1003" spans="1:6" ht="15">
      <c r="A1003" s="128"/>
      <c r="B1003" s="128"/>
      <c r="C1003" s="128"/>
      <c r="D1003" s="181"/>
      <c r="E1003" s="181"/>
      <c r="F1003" s="181"/>
    </row>
    <row r="1004" spans="1:6" ht="15">
      <c r="A1004" s="128"/>
      <c r="B1004" s="128"/>
      <c r="C1004" s="128"/>
      <c r="D1004" s="181"/>
      <c r="E1004" s="181"/>
      <c r="F1004" s="181"/>
    </row>
    <row r="1005" spans="1:6" ht="15">
      <c r="A1005" s="128"/>
      <c r="B1005" s="128"/>
      <c r="C1005" s="128"/>
      <c r="D1005" s="181"/>
      <c r="E1005" s="181"/>
      <c r="F1005" s="181"/>
    </row>
    <row r="1006" spans="1:6" ht="15">
      <c r="A1006" s="128"/>
      <c r="B1006" s="128"/>
      <c r="C1006" s="128"/>
      <c r="D1006" s="181"/>
      <c r="E1006" s="181"/>
      <c r="F1006" s="181"/>
    </row>
    <row r="1007" spans="1:6" ht="15">
      <c r="A1007" s="128"/>
      <c r="B1007" s="128"/>
      <c r="C1007" s="128"/>
      <c r="D1007" s="181"/>
      <c r="E1007" s="181"/>
      <c r="F1007" s="181"/>
    </row>
    <row r="1008" spans="1:6" ht="15">
      <c r="A1008" s="128"/>
      <c r="B1008" s="128"/>
      <c r="C1008" s="128"/>
      <c r="D1008" s="181"/>
      <c r="E1008" s="181"/>
      <c r="F1008" s="181"/>
    </row>
    <row r="1009" spans="1:6" ht="15">
      <c r="A1009" s="128"/>
      <c r="B1009" s="128"/>
      <c r="C1009" s="128"/>
      <c r="D1009" s="181"/>
      <c r="E1009" s="181"/>
      <c r="F1009" s="181"/>
    </row>
    <row r="1010" spans="1:6" ht="15">
      <c r="A1010" s="128"/>
      <c r="B1010" s="128"/>
      <c r="C1010" s="128"/>
      <c r="D1010" s="181"/>
      <c r="E1010" s="181"/>
      <c r="F1010" s="181"/>
    </row>
    <row r="1011" spans="1:6" ht="15">
      <c r="A1011" s="128"/>
      <c r="B1011" s="128"/>
      <c r="C1011" s="128"/>
      <c r="D1011" s="181"/>
      <c r="E1011" s="181"/>
      <c r="F1011" s="181"/>
    </row>
    <row r="1012" spans="1:6" ht="15">
      <c r="A1012" s="128"/>
      <c r="B1012" s="128"/>
      <c r="C1012" s="128"/>
      <c r="D1012" s="181"/>
      <c r="E1012" s="181"/>
      <c r="F1012" s="181"/>
    </row>
    <row r="1013" spans="1:6" ht="15">
      <c r="A1013" s="128"/>
      <c r="B1013" s="128"/>
      <c r="C1013" s="128"/>
      <c r="D1013" s="181"/>
      <c r="E1013" s="181"/>
      <c r="F1013" s="181"/>
    </row>
    <row r="1014" spans="1:6" ht="15">
      <c r="A1014" s="128"/>
      <c r="B1014" s="128"/>
      <c r="C1014" s="128"/>
      <c r="D1014" s="181"/>
      <c r="E1014" s="181"/>
      <c r="F1014" s="181"/>
    </row>
    <row r="1015" spans="1:6" ht="15">
      <c r="A1015" s="128"/>
      <c r="B1015" s="128"/>
      <c r="C1015" s="128"/>
      <c r="D1015" s="181"/>
      <c r="E1015" s="181"/>
      <c r="F1015" s="181"/>
    </row>
    <row r="1016" spans="1:6" ht="15">
      <c r="A1016" s="128"/>
      <c r="B1016" s="128"/>
      <c r="C1016" s="128"/>
      <c r="D1016" s="181"/>
      <c r="E1016" s="181"/>
      <c r="F1016" s="181"/>
    </row>
    <row r="1017" spans="1:6" ht="15">
      <c r="A1017" s="128"/>
      <c r="B1017" s="128"/>
      <c r="C1017" s="128"/>
      <c r="D1017" s="181"/>
      <c r="E1017" s="181"/>
      <c r="F1017" s="181"/>
    </row>
    <row r="1018" spans="1:6" ht="15">
      <c r="A1018" s="128"/>
      <c r="B1018" s="128"/>
      <c r="C1018" s="128"/>
      <c r="D1018" s="181"/>
      <c r="E1018" s="181"/>
      <c r="F1018" s="181"/>
    </row>
    <row r="1019" spans="1:6" ht="15">
      <c r="A1019" s="128"/>
      <c r="B1019" s="128"/>
      <c r="C1019" s="128"/>
      <c r="D1019" s="181"/>
      <c r="E1019" s="181"/>
      <c r="F1019" s="181"/>
    </row>
  </sheetData>
  <sheetProtection/>
  <mergeCells count="33">
    <mergeCell ref="G765:U765"/>
    <mergeCell ref="A725:F725"/>
    <mergeCell ref="A951:F951"/>
    <mergeCell ref="A721:F721"/>
    <mergeCell ref="A808:F808"/>
    <mergeCell ref="A421:F421"/>
    <mergeCell ref="A960:F960"/>
    <mergeCell ref="A834:F834"/>
    <mergeCell ref="A835:F835"/>
    <mergeCell ref="A868:F868"/>
    <mergeCell ref="A891:F891"/>
    <mergeCell ref="A901:F901"/>
    <mergeCell ref="A935:F935"/>
    <mergeCell ref="A332:F332"/>
    <mergeCell ref="A14:F14"/>
    <mergeCell ref="A764:F764"/>
    <mergeCell ref="A229:F229"/>
    <mergeCell ref="A222:F222"/>
    <mergeCell ref="A173:F173"/>
    <mergeCell ref="A290:F290"/>
    <mergeCell ref="A230:F230"/>
    <mergeCell ref="A511:F511"/>
    <mergeCell ref="A383:F383"/>
    <mergeCell ref="A1:F1"/>
    <mergeCell ref="A510:F510"/>
    <mergeCell ref="A593:F593"/>
    <mergeCell ref="A679:F679"/>
    <mergeCell ref="A684:F684"/>
    <mergeCell ref="A709:F709"/>
    <mergeCell ref="A136:F136"/>
    <mergeCell ref="A689:F689"/>
    <mergeCell ref="A3:F3"/>
    <mergeCell ref="A169:F16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Оплетаева К.В.</dc:creator>
  <cp:keywords/>
  <dc:description/>
  <cp:lastModifiedBy>SBR</cp:lastModifiedBy>
  <cp:lastPrinted>2017-04-17T11:26:27Z</cp:lastPrinted>
  <dcterms:created xsi:type="dcterms:W3CDTF">2008-07-28T03:07:09Z</dcterms:created>
  <dcterms:modified xsi:type="dcterms:W3CDTF">2017-11-20T10:10:28Z</dcterms:modified>
  <cp:category/>
  <cp:version/>
  <cp:contentType/>
  <cp:contentStatus/>
</cp:coreProperties>
</file>